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755"/>
  </bookViews>
  <sheets>
    <sheet name="příjmy 2017" sheetId="1" r:id="rId1"/>
    <sheet name="výdaje 2017" sheetId="2" r:id="rId2"/>
    <sheet name="financování 2017" sheetId="3" r:id="rId3"/>
  </sheets>
  <definedNames>
    <definedName name="_xlnm.Print_Area" localSheetId="2">'financování 2017'!$A$1:$D$18</definedName>
    <definedName name="_xlnm.Print_Area" localSheetId="1">'výdaje 2017'!$A$1:$D$222</definedName>
  </definedNames>
  <calcPr calcId="114210"/>
</workbook>
</file>

<file path=xl/calcChain.xml><?xml version="1.0" encoding="utf-8"?>
<calcChain xmlns="http://schemas.openxmlformats.org/spreadsheetml/2006/main">
  <c r="C97" i="2"/>
  <c r="C96"/>
  <c r="C95"/>
  <c r="C150"/>
  <c r="C163"/>
  <c r="C162"/>
  <c r="C174"/>
  <c r="C173"/>
  <c r="C166"/>
  <c r="C220"/>
  <c r="C169"/>
  <c r="C180"/>
  <c r="C178"/>
  <c r="C120"/>
  <c r="C15"/>
  <c r="C192"/>
  <c r="C189"/>
  <c r="C109"/>
  <c r="C99"/>
  <c r="C16" i="3"/>
  <c r="C142" i="2"/>
  <c r="C66"/>
  <c r="C58"/>
  <c r="C48"/>
  <c r="C45"/>
  <c r="C39"/>
  <c r="C35"/>
  <c r="C31"/>
  <c r="C25"/>
  <c r="C156"/>
  <c r="C195"/>
  <c r="C215"/>
  <c r="C21"/>
  <c r="C208"/>
  <c r="C204"/>
  <c r="C200"/>
  <c r="C186"/>
  <c r="C148"/>
  <c r="C145"/>
  <c r="C139"/>
  <c r="C134"/>
  <c r="C130"/>
  <c r="C113"/>
  <c r="C106"/>
  <c r="C103"/>
  <c r="C92"/>
  <c r="C85"/>
  <c r="C82"/>
  <c r="C74"/>
  <c r="C54"/>
  <c r="C12"/>
  <c r="C9"/>
  <c r="C6"/>
  <c r="C71"/>
  <c r="D55" i="1"/>
</calcChain>
</file>

<file path=xl/sharedStrings.xml><?xml version="1.0" encoding="utf-8"?>
<sst xmlns="http://schemas.openxmlformats.org/spreadsheetml/2006/main" count="251" uniqueCount="236">
  <si>
    <t>Nebytové hospodářství</t>
  </si>
  <si>
    <t>správa budov</t>
  </si>
  <si>
    <t>povinné pojistné na úrazové pojištění</t>
  </si>
  <si>
    <t>příspěvky organizacím (v návaznosti na příjmy z loterií)</t>
  </si>
  <si>
    <t>v tis. Kč</t>
  </si>
  <si>
    <t>monitoring - rekultivace území skládky na Točně</t>
  </si>
  <si>
    <t>Poplatek za provozovaný výherní hrací přístroj - odvod</t>
  </si>
  <si>
    <t>Činnost místní správy - OISM</t>
  </si>
  <si>
    <t>Činnost místní správy - tajemník MÚ</t>
  </si>
  <si>
    <t>loutkové divadlo - plyn</t>
  </si>
  <si>
    <t>příspěvky z rozpočtu města na MPR</t>
  </si>
  <si>
    <t>Příjmy z pronájmu pozemků</t>
  </si>
  <si>
    <t>Bytové hospodářství</t>
  </si>
  <si>
    <t>ŠJ Komenského - příspěvek na provozní činnost</t>
  </si>
  <si>
    <t>odvod za dočasné vynětí ze zeměd.půdního fondu - skládka Skotnice</t>
  </si>
  <si>
    <t>Příjmy z úhrad dobývacího prostoru a z vydobytých nerostů</t>
  </si>
  <si>
    <t>Daň z příjmu fyzických osob ze samostatné výdělečné činnosti</t>
  </si>
  <si>
    <t>Péče o vzhled obcí a veřej.zeleň</t>
  </si>
  <si>
    <t>Městská policie + program prevence kriminality</t>
  </si>
  <si>
    <t>Požární ochrana</t>
  </si>
  <si>
    <t>Místní zastupitelské orgány</t>
  </si>
  <si>
    <t>Další poplatky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</si>
  <si>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</si>
  <si>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</si>
  <si>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</si>
  <si>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</si>
  <si>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</si>
  <si>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</si>
  <si>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Zachování a obnova kult.památek - OISM</t>
  </si>
  <si>
    <t>budova Piaristického kláštera</t>
  </si>
  <si>
    <t>Ostatní příjmy z vlastní činnosti - mzdy</t>
  </si>
  <si>
    <t>likvidace vod z kompostárny</t>
  </si>
  <si>
    <t>opravy kanalizací všeobecně</t>
  </si>
  <si>
    <t>Vratka půjčky od ZŠ Jičínská</t>
  </si>
  <si>
    <t>obsluha mlýnského náhonu</t>
  </si>
  <si>
    <t xml:space="preserve">kontejnery na zeleň </t>
  </si>
  <si>
    <t xml:space="preserve">Požární ochrana - náhrada </t>
  </si>
  <si>
    <t>Financování (součet za třídu 8):</t>
  </si>
  <si>
    <t>Změna stavu krátkodobých prostředků na bankovních účtech</t>
  </si>
  <si>
    <t>Příjmy z prodeje pozemků</t>
  </si>
  <si>
    <t>OV Prchalov</t>
  </si>
  <si>
    <t>OV Hájov, OV Prchalov</t>
  </si>
  <si>
    <t>odvody na soc. a zdrav. pojištění</t>
  </si>
  <si>
    <t>provoz rodného domku, propagační materiál, galerie na radnici</t>
  </si>
  <si>
    <t>Technické služby - příspěvek na provozní činnost</t>
  </si>
  <si>
    <t>mimořádné pohřby</t>
  </si>
  <si>
    <t>programové vybavení do 60 tis.Kč</t>
  </si>
  <si>
    <t>programové vybavení nad 60 tis.Kč</t>
  </si>
  <si>
    <t>ostatní (cestovné, příspěvek SMOCR atd.)</t>
  </si>
  <si>
    <t>splátky úroků - úvěr z roku 2010</t>
  </si>
  <si>
    <t>splátky úroků - úvěr z roku 2012</t>
  </si>
  <si>
    <t>poplatky za účty v ČSOB</t>
  </si>
  <si>
    <t>evidence kanalizací</t>
  </si>
  <si>
    <t>opravy chodníků, odstavných ploch a parkovišť (včetně dopravního značení)</t>
  </si>
  <si>
    <t>ZŠ Npor.Loma - příspěvek na provozní činnost</t>
  </si>
  <si>
    <t>provozní náklady</t>
  </si>
  <si>
    <t>realizace programu městské televize, licence, poplatky OSA a další</t>
  </si>
  <si>
    <t>rozšiřování a úpravy sítě  VO</t>
  </si>
  <si>
    <t>výkupy pozemků</t>
  </si>
  <si>
    <t>náklady související s provozem ČOV na Hájově</t>
  </si>
  <si>
    <t>Odvod z výtěžku z provozování VHP</t>
  </si>
  <si>
    <t xml:space="preserve"> </t>
  </si>
  <si>
    <t>Daň z příjmu fyzických osob z kapitálových výnosů</t>
  </si>
  <si>
    <t>Správní poplatky (stavební úřad, matrika, životní prostředí)</t>
  </si>
  <si>
    <t>Místní poplatek ze psů</t>
  </si>
  <si>
    <t>Místní poplatek ze užívání veř.prostr.</t>
  </si>
  <si>
    <t>Poplatek za likvidaci komunálního odpadu</t>
  </si>
  <si>
    <t>Příjmy z prodeje dřeva z městských lesů</t>
  </si>
  <si>
    <t>Cestovní ruch, turismus (prodej pohlednic, map a letáků)</t>
  </si>
  <si>
    <t>Záležitosti kultury - příjmy u kult.akcí</t>
  </si>
  <si>
    <t>Úroky z finančních prostředků v bance</t>
  </si>
  <si>
    <t>MŠ Pionýrů - příspěvek na provozní činnost</t>
  </si>
  <si>
    <t>ZŠ Jičínská - příspěvek na provozní činnost</t>
  </si>
  <si>
    <t>komunitní plánování sociálních služeb ve městě</t>
  </si>
  <si>
    <t>Položka</t>
  </si>
  <si>
    <t>Text</t>
  </si>
  <si>
    <t>1.</t>
  </si>
  <si>
    <t>Daňové příjmy:</t>
  </si>
  <si>
    <t>dohody o provedení práce</t>
  </si>
  <si>
    <t>družební styk</t>
  </si>
  <si>
    <t>dílčí úpravy plynovodních řádů v majetku města</t>
  </si>
  <si>
    <t>ostatní náklady v rámci MPR</t>
  </si>
  <si>
    <t>Neinvestiční přijaté transfery ze státního rozpočtu v rámci souhrnného dotačního vztahu</t>
  </si>
  <si>
    <t>kulturní akce včetně služeb</t>
  </si>
  <si>
    <t>školení</t>
  </si>
  <si>
    <t>Platby daní a poplatků státnímu rozpočtu</t>
  </si>
  <si>
    <t>energie - radnice</t>
  </si>
  <si>
    <t>náhrady mezd v době nemoci</t>
  </si>
  <si>
    <t xml:space="preserve">Příjmy z nájmu obecních bytů a nebytových prostor </t>
  </si>
  <si>
    <t>Ostatní služby a činnosti v oblasti soc. prevence</t>
  </si>
  <si>
    <t>úhrada výdajů souvisejících s výkonem opatrovnictví</t>
  </si>
  <si>
    <t>koupaliště - provozní náklady</t>
  </si>
  <si>
    <t>veřejná finanční podpora</t>
  </si>
  <si>
    <t>Uhrazené úroky z přijatého úvěru</t>
  </si>
  <si>
    <t>Daň z příjmu fyzických osob ze závislé činnosti a funk.požitků</t>
  </si>
  <si>
    <t>ostatní finanční operace - platba DPH na FÚ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</si>
  <si>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</si>
  <si>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</si>
  <si>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</si>
  <si>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</si>
  <si>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</si>
  <si>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</si>
  <si>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</si>
  <si>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</si>
  <si>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</si>
  <si>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</si>
  <si>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</si>
  <si>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</si>
  <si>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</si>
  <si>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Výstavba a údržba inž.sítí</t>
  </si>
  <si>
    <t>Územní plánování + projekční práce</t>
  </si>
  <si>
    <t>Komunální služby,územní rozvoj</t>
  </si>
  <si>
    <t>Sběr a svoz komunálních odpadů</t>
  </si>
  <si>
    <t>Splátky úvěru z roku 2012</t>
  </si>
  <si>
    <t>Příjmy z prodeje krátk. a drobného dlouhodobého majetku</t>
  </si>
  <si>
    <t>Splátky úvěru z roku 2010</t>
  </si>
  <si>
    <t>Sankční platby přijaté od jiných subjektů</t>
  </si>
  <si>
    <t>Elektronické aukce</t>
  </si>
  <si>
    <t>srážková voda na parkovišti (před DPS)</t>
  </si>
  <si>
    <t>Daň z příjmu právnických osob</t>
  </si>
  <si>
    <t>Daň z nemovitostí</t>
  </si>
  <si>
    <t>Daň z přidané hodnoty</t>
  </si>
  <si>
    <t>2.</t>
  </si>
  <si>
    <t>nájmy pozemků placené městem</t>
  </si>
  <si>
    <t>pohoštění a věcné dary</t>
  </si>
  <si>
    <t>Městská policie - pokuty</t>
  </si>
  <si>
    <t>Příjem z věcných břemen</t>
  </si>
  <si>
    <t>příprava rekultivace skládky Skotnice</t>
  </si>
  <si>
    <t>4.</t>
  </si>
  <si>
    <t>Kapitálové příjmy:</t>
  </si>
  <si>
    <t xml:space="preserve">                                                                                                                             </t>
  </si>
  <si>
    <t>Par.</t>
  </si>
  <si>
    <t>Celospolečenské funkce lesů</t>
  </si>
  <si>
    <t>Silnice</t>
  </si>
  <si>
    <t>Záležitosti pozemních komunikací</t>
  </si>
  <si>
    <t>Pojištění funkčně nespecifikované - souhrnné pojištění</t>
  </si>
  <si>
    <t>úpravy drobných vodních toků</t>
  </si>
  <si>
    <t>sociální fond</t>
  </si>
  <si>
    <t>Rozpočtové příjmy</t>
  </si>
  <si>
    <t xml:space="preserve">Rozpočtové výdaje </t>
  </si>
  <si>
    <t>Činnost muzeí a galerií</t>
  </si>
  <si>
    <t>platba firmě  za odvoz TDO</t>
  </si>
  <si>
    <t>Příjem ze vstupného v rodném domku S. Freuda</t>
  </si>
  <si>
    <t>Příjmy z pronájmu ostatních nemovitostí a jejich částí</t>
  </si>
  <si>
    <t>program prevence kriminality</t>
  </si>
  <si>
    <t xml:space="preserve">MŠ Kamarád - příspěvek na provozní činnost </t>
  </si>
  <si>
    <t>kontrolní číslo</t>
  </si>
  <si>
    <t>sítě městského rozhlasu</t>
  </si>
  <si>
    <t>Středisko volného času Luna - příspěvek na provozní činnost</t>
  </si>
  <si>
    <t xml:space="preserve">Využití volného času dětí a mládeže </t>
  </si>
  <si>
    <t>Sběr a svoz odpadů - přijaté nekap.příspěvky (za třídění odpadu)</t>
  </si>
  <si>
    <t>VFP</t>
  </si>
  <si>
    <t>Z tuzemska :</t>
  </si>
  <si>
    <t>výdaje spojené s pořízením znal.posudků a PD (SÚ)</t>
  </si>
  <si>
    <t>Odvody za odnětí půdy ze zemědělského půdního fondu</t>
  </si>
  <si>
    <t>Platba od SMMP - za umístění systému pro provozování spol.antény</t>
  </si>
  <si>
    <t>příspěvky společenským org. na základě schv. podmínek</t>
  </si>
  <si>
    <t>poplatek za provozování kanalizace na ul. Hukvaldská a Myslbekova</t>
  </si>
  <si>
    <t>elektronická aukce - EE</t>
  </si>
  <si>
    <t>elektronická aukce - plyn</t>
  </si>
  <si>
    <t>poplatky souv. s nakládáním a prodejem majetku (OISM)</t>
  </si>
  <si>
    <t>Ochrana obyvatelstva</t>
  </si>
  <si>
    <t>příprava na krizové situace</t>
  </si>
  <si>
    <t>řešení krizových situací a odstraňování následků</t>
  </si>
  <si>
    <t>přibližování a těžba dřeva, pěstební a výchovné práce, ost. služby, ostatní náklady - chemikálie, nákup sazenic, provoz auta, oprava cest a oplocenek atd.</t>
  </si>
  <si>
    <t xml:space="preserve">údržba svozových míst </t>
  </si>
  <si>
    <t>městský mobiliář</t>
  </si>
  <si>
    <t>Výstavba a údržba místních inženýrských sítí</t>
  </si>
  <si>
    <t>dotace na zabezpečení územně dopravní obslužnosti</t>
  </si>
  <si>
    <t>Městská knihovna - příjem ze zápisného, pokut, prodej knih</t>
  </si>
  <si>
    <t>rezerva v rozpočtu</t>
  </si>
  <si>
    <t>geografický informační systém</t>
  </si>
  <si>
    <t>Operace z peněžních účtů organizace nemající charakter příjmů a výdajů</t>
  </si>
  <si>
    <t>Příjmová část rozpočtu města Příbora na rok 2017</t>
  </si>
  <si>
    <t>Nebytové hospodářství - energie</t>
  </si>
  <si>
    <t>Ostatní nedaňové příjmy (prodej senior karet apod.)</t>
  </si>
  <si>
    <t xml:space="preserve">příspěvky (granty) </t>
  </si>
  <si>
    <t>Zachování a obnova kult.památek - OBNF</t>
  </si>
  <si>
    <t>projektové přípravy, zpracování projektů, žádostí o dotace</t>
  </si>
  <si>
    <t>platy</t>
  </si>
  <si>
    <t>náhrady platů v době nemoci</t>
  </si>
  <si>
    <t>platy včetně odvodů</t>
  </si>
  <si>
    <t>revize budovy radnice</t>
  </si>
  <si>
    <t>opravy a údržba budovy radnice</t>
  </si>
  <si>
    <t>Činnost místní správy - OBNF</t>
  </si>
  <si>
    <t>poplatky související s majetkem města (OF)</t>
  </si>
  <si>
    <t>dětské zastupitelstvo</t>
  </si>
  <si>
    <t>opravy a údržba (uvnitř budovy, opravy aut, opravy nábytku - renovace)</t>
  </si>
  <si>
    <t>služby (poštovné, poplatky, nájemné, aktualizace programů atd.)</t>
  </si>
  <si>
    <t>materiál (kancelářský a čistící, ochranné pomůcky, knihy, časopisy atd.), vybavení - drobný majetek do 40 tis. Kč</t>
  </si>
  <si>
    <t>péče o vzhled obcí a veřejnou zeleň (vč. deratizace a likvidace křídlatky)</t>
  </si>
  <si>
    <t>Informační tabule u aut. zastávek - úhrada EE</t>
  </si>
  <si>
    <t>program regenerace MPR - vlastní prostředky k dotaci</t>
  </si>
  <si>
    <t>věcná břemena - pasivní</t>
  </si>
  <si>
    <t>poskytnutí finančního daru ZO Českého svazu ochránců přírody Bartošovice</t>
  </si>
  <si>
    <t>Výdajová část rozpočtu města Příbora na rok 2017</t>
  </si>
  <si>
    <t>Třídy 8 - financování v rozpočtu města Příbora na rok 2017</t>
  </si>
  <si>
    <t>platy zaměstnanců</t>
  </si>
  <si>
    <t>poplatky, propagace, prezentace, tisk letáků, spolupráce - Lašská brána</t>
  </si>
  <si>
    <t>weby + infokanál</t>
  </si>
  <si>
    <t>Kulturní dům - provoz</t>
  </si>
  <si>
    <t xml:space="preserve">společenské akce ve školství </t>
  </si>
  <si>
    <t>finanční podpora akcí a soutěží ve školství (Řemeslo má zlaté dno aj.)</t>
  </si>
  <si>
    <t>Ostatní sociální péče a pomoc ostatním skup. obyvatelstva</t>
  </si>
  <si>
    <t>finanční dary subjektům působícím v soc. oblasti</t>
  </si>
  <si>
    <t>2111,2132, 2141,2212</t>
  </si>
  <si>
    <t>energie</t>
  </si>
  <si>
    <t>úklid, údržba, nákup materiálu</t>
  </si>
  <si>
    <t>pohonné hmoty</t>
  </si>
  <si>
    <t>OV Hájov</t>
  </si>
  <si>
    <t>Činnost orgánů krizového řízení na územní úrovni</t>
  </si>
  <si>
    <t>Záležitosti sdělovacích prostředků - příjem z reklam v měsíčníku</t>
  </si>
  <si>
    <t>Dotace - hasičské auto</t>
  </si>
  <si>
    <t>pořízení hasičského auta</t>
  </si>
  <si>
    <t>Městské inf.centrum - občanský servis (kopírování, laminování, czech point aj.</t>
  </si>
  <si>
    <t>Příjmy z pronájmu - krátkodobý pronájem v piaristické zahradě</t>
  </si>
  <si>
    <t>Příjmy z pronájmu - krátkodobý pronájem v kulturním domě</t>
  </si>
  <si>
    <t>Příjmy z pronájmu  - krátkodobý pronájem v piaristickém kláštěře</t>
  </si>
  <si>
    <t>opravy místních komunikací (+ svislé a vodorovné dopravní značení)</t>
  </si>
  <si>
    <t>Příjmy z pronájmu na Hájově</t>
  </si>
  <si>
    <t>Piaristický klášter - úklid, dohody</t>
  </si>
  <si>
    <t>Dlouhodobě půjčené finanční prostředky</t>
  </si>
  <si>
    <t>opravy a údržba bytového fondu</t>
  </si>
  <si>
    <t>Činnost místní správy - OOSČ</t>
  </si>
  <si>
    <t>rekonstrukce chodníků na spodním sídlišti</t>
  </si>
  <si>
    <t>koupaliště - běžné opravy a údržba</t>
  </si>
  <si>
    <t>koupaliště - opravy areálu a obnova invenáře</t>
  </si>
  <si>
    <t>rekonstrukce VO na sídliíšti Benátky - PD</t>
  </si>
  <si>
    <t>zástavba lokality "Za školou"</t>
  </si>
  <si>
    <t>příprava rekultivace skládky Skotnice - akce</t>
  </si>
  <si>
    <t>rekonstrukce chodníku na ul. Fučíková</t>
  </si>
  <si>
    <t>Návrh příjmů - ZM 15.12.2016</t>
  </si>
  <si>
    <t xml:space="preserve"> v tis. Kč</t>
  </si>
  <si>
    <t>Návrh výdajů - ZM 15.12.2016</t>
  </si>
  <si>
    <t>Návrh financování - ZM 15.12.2016</t>
  </si>
  <si>
    <t>příloha č. 1</t>
  </si>
</sst>
</file>

<file path=xl/styles.xml><?xml version="1.0" encoding="utf-8"?>
<styleSheet xmlns="http://schemas.openxmlformats.org/spreadsheetml/2006/main">
  <fonts count="4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b/>
      <i/>
      <sz val="8"/>
      <name val="Calibri"/>
      <family val="2"/>
      <charset val="238"/>
    </font>
    <font>
      <i/>
      <sz val="10"/>
      <name val="Calibri"/>
      <family val="2"/>
      <charset val="238"/>
    </font>
    <font>
      <sz val="2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i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9"/>
      <name val="Calibri"/>
      <family val="2"/>
      <charset val="238"/>
    </font>
    <font>
      <sz val="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sz val="10"/>
      <color indexed="3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7.5"/>
      <name val="Calibri"/>
      <family val="2"/>
      <charset val="238"/>
    </font>
    <font>
      <sz val="8.5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73"/>
      </patternFill>
    </fill>
    <fill>
      <patternFill patternType="solid">
        <fgColor indexed="9"/>
        <bgColor indexed="7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132">
    <xf numFmtId="0" fontId="0" fillId="0" borderId="0" xfId="0"/>
    <xf numFmtId="0" fontId="19" fillId="0" borderId="0" xfId="0" applyNumberFormat="1" applyFont="1"/>
    <xf numFmtId="0" fontId="20" fillId="0" borderId="0" xfId="0" applyFont="1"/>
    <xf numFmtId="0" fontId="20" fillId="0" borderId="0" xfId="0" applyNumberFormat="1" applyFont="1"/>
    <xf numFmtId="0" fontId="21" fillId="0" borderId="0" xfId="0" applyNumberFormat="1" applyFont="1"/>
    <xf numFmtId="0" fontId="22" fillId="0" borderId="0" xfId="0" applyFont="1"/>
    <xf numFmtId="0" fontId="23" fillId="0" borderId="0" xfId="0" applyFont="1"/>
    <xf numFmtId="0" fontId="20" fillId="0" borderId="0" xfId="0" applyFont="1" applyBorder="1"/>
    <xf numFmtId="0" fontId="25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18" borderId="1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7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8" fillId="0" borderId="0" xfId="0" applyFont="1"/>
    <xf numFmtId="0" fontId="29" fillId="18" borderId="10" xfId="0" applyFont="1" applyFill="1" applyBorder="1" applyAlignment="1">
      <alignment horizontal="center" vertical="center"/>
    </xf>
    <xf numFmtId="2" fontId="29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28" fillId="0" borderId="0" xfId="0" applyFont="1" applyAlignment="1">
      <alignment wrapText="1"/>
    </xf>
    <xf numFmtId="0" fontId="29" fillId="18" borderId="10" xfId="0" applyFont="1" applyFill="1" applyBorder="1" applyAlignment="1">
      <alignment horizontal="right" vertical="center"/>
    </xf>
    <xf numFmtId="0" fontId="28" fillId="0" borderId="0" xfId="0" applyFont="1" applyFill="1"/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4" fontId="28" fillId="0" borderId="0" xfId="0" applyNumberFormat="1" applyFont="1"/>
    <xf numFmtId="0" fontId="28" fillId="0" borderId="0" xfId="0" applyFont="1" applyBorder="1"/>
    <xf numFmtId="4" fontId="29" fillId="0" borderId="0" xfId="0" applyNumberFormat="1" applyFont="1"/>
    <xf numFmtId="0" fontId="23" fillId="18" borderId="10" xfId="0" applyFont="1" applyFill="1" applyBorder="1"/>
    <xf numFmtId="0" fontId="20" fillId="18" borderId="10" xfId="0" applyFont="1" applyFill="1" applyBorder="1"/>
    <xf numFmtId="0" fontId="23" fillId="18" borderId="11" xfId="0" applyFont="1" applyFill="1" applyBorder="1"/>
    <xf numFmtId="0" fontId="23" fillId="18" borderId="12" xfId="0" applyFont="1" applyFill="1" applyBorder="1"/>
    <xf numFmtId="4" fontId="20" fillId="0" borderId="0" xfId="0" applyNumberFormat="1" applyFont="1"/>
    <xf numFmtId="4" fontId="24" fillId="0" borderId="0" xfId="0" applyNumberFormat="1" applyFont="1"/>
    <xf numFmtId="0" fontId="23" fillId="19" borderId="10" xfId="0" applyFont="1" applyFill="1" applyBorder="1"/>
    <xf numFmtId="0" fontId="23" fillId="19" borderId="10" xfId="0" applyFont="1" applyFill="1" applyBorder="1" applyAlignment="1">
      <alignment horizontal="center"/>
    </xf>
    <xf numFmtId="0" fontId="20" fillId="19" borderId="10" xfId="0" applyFont="1" applyFill="1" applyBorder="1"/>
    <xf numFmtId="2" fontId="23" fillId="19" borderId="10" xfId="0" applyNumberFormat="1" applyFont="1" applyFill="1" applyBorder="1" applyAlignment="1">
      <alignment wrapText="1"/>
    </xf>
    <xf numFmtId="0" fontId="20" fillId="16" borderId="10" xfId="0" applyFont="1" applyFill="1" applyBorder="1"/>
    <xf numFmtId="0" fontId="20" fillId="16" borderId="10" xfId="0" applyFont="1" applyFill="1" applyBorder="1" applyAlignment="1">
      <alignment horizontal="right"/>
    </xf>
    <xf numFmtId="2" fontId="20" fillId="16" borderId="10" xfId="0" applyNumberFormat="1" applyFont="1" applyFill="1" applyBorder="1" applyAlignment="1">
      <alignment wrapText="1"/>
    </xf>
    <xf numFmtId="4" fontId="20" fillId="0" borderId="10" xfId="0" applyNumberFormat="1" applyFont="1" applyBorder="1"/>
    <xf numFmtId="0" fontId="20" fillId="0" borderId="10" xfId="0" applyFont="1" applyBorder="1"/>
    <xf numFmtId="2" fontId="20" fillId="0" borderId="10" xfId="0" applyNumberFormat="1" applyFont="1" applyBorder="1" applyAlignment="1">
      <alignment wrapText="1"/>
    </xf>
    <xf numFmtId="2" fontId="20" fillId="16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left" wrapText="1"/>
    </xf>
    <xf numFmtId="0" fontId="23" fillId="16" borderId="10" xfId="0" applyFont="1" applyFill="1" applyBorder="1"/>
    <xf numFmtId="0" fontId="23" fillId="20" borderId="10" xfId="0" applyNumberFormat="1" applyFont="1" applyFill="1" applyBorder="1"/>
    <xf numFmtId="0" fontId="23" fillId="2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3" fillId="21" borderId="10" xfId="0" applyNumberFormat="1" applyFont="1" applyFill="1" applyBorder="1"/>
    <xf numFmtId="0" fontId="20" fillId="21" borderId="10" xfId="0" applyFont="1" applyFill="1" applyBorder="1" applyAlignment="1">
      <alignment wrapText="1"/>
    </xf>
    <xf numFmtId="0" fontId="20" fillId="16" borderId="10" xfId="0" applyNumberFormat="1" applyFont="1" applyFill="1" applyBorder="1"/>
    <xf numFmtId="0" fontId="20" fillId="16" borderId="10" xfId="0" applyFont="1" applyFill="1" applyBorder="1" applyAlignment="1">
      <alignment wrapText="1"/>
    </xf>
    <xf numFmtId="4" fontId="20" fillId="16" borderId="10" xfId="0" applyNumberFormat="1" applyFont="1" applyFill="1" applyBorder="1" applyAlignment="1">
      <alignment wrapText="1"/>
    </xf>
    <xf numFmtId="0" fontId="23" fillId="21" borderId="10" xfId="0" applyFont="1" applyFill="1" applyBorder="1"/>
    <xf numFmtId="0" fontId="20" fillId="0" borderId="10" xfId="0" applyNumberFormat="1" applyFont="1" applyFill="1" applyBorder="1"/>
    <xf numFmtId="0" fontId="20" fillId="0" borderId="10" xfId="0" applyFont="1" applyFill="1" applyBorder="1" applyAlignment="1">
      <alignment wrapText="1"/>
    </xf>
    <xf numFmtId="4" fontId="20" fillId="21" borderId="10" xfId="0" applyNumberFormat="1" applyFont="1" applyFill="1" applyBorder="1" applyAlignment="1">
      <alignment wrapText="1"/>
    </xf>
    <xf numFmtId="0" fontId="23" fillId="21" borderId="0" xfId="0" applyNumberFormat="1" applyFont="1" applyFill="1" applyBorder="1"/>
    <xf numFmtId="4" fontId="20" fillId="21" borderId="0" xfId="0" applyNumberFormat="1" applyFont="1" applyFill="1" applyBorder="1" applyAlignment="1">
      <alignment wrapText="1"/>
    </xf>
    <xf numFmtId="0" fontId="23" fillId="0" borderId="10" xfId="0" applyFont="1" applyBorder="1"/>
    <xf numFmtId="0" fontId="23" fillId="0" borderId="0" xfId="0" applyFont="1" applyBorder="1"/>
    <xf numFmtId="0" fontId="20" fillId="16" borderId="0" xfId="0" applyNumberFormat="1" applyFont="1" applyFill="1" applyBorder="1"/>
    <xf numFmtId="4" fontId="20" fillId="0" borderId="0" xfId="0" applyNumberFormat="1" applyFont="1" applyBorder="1"/>
    <xf numFmtId="0" fontId="20" fillId="0" borderId="10" xfId="0" applyNumberFormat="1" applyFont="1" applyBorder="1"/>
    <xf numFmtId="0" fontId="20" fillId="16" borderId="10" xfId="0" applyFont="1" applyFill="1" applyBorder="1" applyAlignment="1">
      <alignment horizontal="left" wrapText="1"/>
    </xf>
    <xf numFmtId="0" fontId="20" fillId="21" borderId="0" xfId="0" applyFont="1" applyFill="1" applyBorder="1" applyAlignment="1">
      <alignment wrapText="1"/>
    </xf>
    <xf numFmtId="4" fontId="23" fillId="21" borderId="0" xfId="0" applyNumberFormat="1" applyFont="1" applyFill="1" applyBorder="1" applyAlignment="1">
      <alignment wrapText="1"/>
    </xf>
    <xf numFmtId="0" fontId="20" fillId="0" borderId="0" xfId="0" applyNumberFormat="1" applyFont="1" applyBorder="1"/>
    <xf numFmtId="0" fontId="23" fillId="0" borderId="10" xfId="0" applyNumberFormat="1" applyFont="1" applyBorder="1"/>
    <xf numFmtId="0" fontId="23" fillId="0" borderId="10" xfId="0" applyNumberFormat="1" applyFont="1" applyFill="1" applyBorder="1"/>
    <xf numFmtId="4" fontId="20" fillId="0" borderId="10" xfId="0" applyNumberFormat="1" applyFont="1" applyBorder="1" applyAlignment="1">
      <alignment wrapText="1"/>
    </xf>
    <xf numFmtId="0" fontId="20" fillId="16" borderId="0" xfId="0" applyFont="1" applyFill="1" applyBorder="1" applyAlignment="1">
      <alignment wrapText="1"/>
    </xf>
    <xf numFmtId="4" fontId="23" fillId="0" borderId="0" xfId="0" applyNumberFormat="1" applyFont="1" applyFill="1" applyBorder="1" applyAlignment="1">
      <alignment wrapText="1"/>
    </xf>
    <xf numFmtId="4" fontId="20" fillId="0" borderId="0" xfId="0" applyNumberFormat="1" applyFont="1" applyBorder="1" applyAlignment="1">
      <alignment wrapText="1"/>
    </xf>
    <xf numFmtId="0" fontId="23" fillId="21" borderId="10" xfId="0" applyNumberFormat="1" applyFont="1" applyFill="1" applyBorder="1" applyAlignment="1">
      <alignment horizontal="right" vertical="center" wrapText="1"/>
    </xf>
    <xf numFmtId="0" fontId="23" fillId="19" borderId="10" xfId="0" applyFont="1" applyFill="1" applyBorder="1" applyAlignment="1">
      <alignment wrapText="1"/>
    </xf>
    <xf numFmtId="0" fontId="23" fillId="19" borderId="10" xfId="0" applyNumberFormat="1" applyFont="1" applyFill="1" applyBorder="1"/>
    <xf numFmtId="0" fontId="23" fillId="0" borderId="0" xfId="0" applyNumberFormat="1" applyFont="1" applyBorder="1"/>
    <xf numFmtId="0" fontId="23" fillId="18" borderId="10" xfId="0" applyNumberFormat="1" applyFont="1" applyFill="1" applyBorder="1"/>
    <xf numFmtId="4" fontId="23" fillId="18" borderId="10" xfId="0" applyNumberFormat="1" applyFont="1" applyFill="1" applyBorder="1" applyAlignment="1">
      <alignment horizontal="right"/>
    </xf>
    <xf numFmtId="0" fontId="31" fillId="0" borderId="0" xfId="0" applyFont="1" applyAlignment="1">
      <alignment wrapText="1"/>
    </xf>
    <xf numFmtId="0" fontId="23" fillId="0" borderId="10" xfId="0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0" fontId="23" fillId="0" borderId="10" xfId="0" applyFont="1" applyBorder="1" applyAlignment="1"/>
    <xf numFmtId="0" fontId="20" fillId="0" borderId="10" xfId="0" applyFont="1" applyBorder="1" applyAlignment="1"/>
    <xf numFmtId="4" fontId="23" fillId="18" borderId="13" xfId="0" applyNumberFormat="1" applyFont="1" applyFill="1" applyBorder="1"/>
    <xf numFmtId="0" fontId="33" fillId="16" borderId="10" xfId="0" applyFont="1" applyFill="1" applyBorder="1" applyAlignment="1">
      <alignment horizontal="right"/>
    </xf>
    <xf numFmtId="0" fontId="33" fillId="16" borderId="10" xfId="0" applyFont="1" applyFill="1" applyBorder="1" applyAlignment="1">
      <alignment horizontal="right" wrapText="1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horizontal="center"/>
    </xf>
    <xf numFmtId="4" fontId="24" fillId="0" borderId="0" xfId="0" applyNumberFormat="1" applyFont="1" applyAlignment="1">
      <alignment horizontal="right"/>
    </xf>
    <xf numFmtId="0" fontId="35" fillId="16" borderId="10" xfId="0" applyFont="1" applyFill="1" applyBorder="1" applyAlignment="1">
      <alignment horizontal="left" wrapText="1"/>
    </xf>
    <xf numFmtId="2" fontId="20" fillId="0" borderId="10" xfId="0" applyNumberFormat="1" applyFont="1" applyBorder="1" applyAlignment="1">
      <alignment horizontal="left"/>
    </xf>
    <xf numFmtId="0" fontId="36" fillId="0" borderId="0" xfId="0" applyFont="1"/>
    <xf numFmtId="0" fontId="20" fillId="0" borderId="0" xfId="0" applyFont="1" applyFill="1"/>
    <xf numFmtId="0" fontId="34" fillId="16" borderId="10" xfId="0" applyNumberFormat="1" applyFont="1" applyFill="1" applyBorder="1"/>
    <xf numFmtId="0" fontId="37" fillId="0" borderId="0" xfId="0" applyFont="1" applyAlignment="1">
      <alignment wrapText="1"/>
    </xf>
    <xf numFmtId="4" fontId="23" fillId="20" borderId="10" xfId="0" applyNumberFormat="1" applyFont="1" applyFill="1" applyBorder="1" applyAlignment="1">
      <alignment wrapText="1"/>
    </xf>
    <xf numFmtId="0" fontId="38" fillId="0" borderId="10" xfId="0" applyNumberFormat="1" applyFont="1" applyFill="1" applyBorder="1"/>
    <xf numFmtId="0" fontId="34" fillId="0" borderId="0" xfId="0" applyFont="1" applyFill="1"/>
    <xf numFmtId="0" fontId="24" fillId="0" borderId="0" xfId="0" applyFont="1" applyAlignment="1">
      <alignment horizontal="left"/>
    </xf>
    <xf numFmtId="4" fontId="23" fillId="20" borderId="10" xfId="0" applyNumberFormat="1" applyFont="1" applyFill="1" applyBorder="1"/>
    <xf numFmtId="0" fontId="32" fillId="0" borderId="0" xfId="0" applyFont="1"/>
    <xf numFmtId="0" fontId="20" fillId="18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 wrapText="1"/>
    </xf>
    <xf numFmtId="4" fontId="26" fillId="0" borderId="0" xfId="0" applyNumberFormat="1" applyFont="1"/>
    <xf numFmtId="0" fontId="39" fillId="16" borderId="10" xfId="0" applyFont="1" applyFill="1" applyBorder="1" applyAlignment="1">
      <alignment horizontal="left"/>
    </xf>
    <xf numFmtId="4" fontId="20" fillId="0" borderId="10" xfId="0" applyNumberFormat="1" applyFont="1" applyFill="1" applyBorder="1"/>
    <xf numFmtId="4" fontId="20" fillId="0" borderId="0" xfId="0" applyNumberFormat="1" applyFont="1" applyFill="1"/>
    <xf numFmtId="4" fontId="23" fillId="18" borderId="10" xfId="0" applyNumberFormat="1" applyFont="1" applyFill="1" applyBorder="1"/>
    <xf numFmtId="2" fontId="40" fillId="16" borderId="10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NumberFormat="1" applyFont="1" applyFill="1" applyBorder="1"/>
    <xf numFmtId="0" fontId="20" fillId="0" borderId="0" xfId="0" applyFont="1" applyFill="1" applyBorder="1" applyAlignment="1">
      <alignment wrapText="1"/>
    </xf>
    <xf numFmtId="4" fontId="20" fillId="0" borderId="10" xfId="0" applyNumberFormat="1" applyFont="1" applyBorder="1" applyAlignment="1">
      <alignment horizontal="right" vertical="center"/>
    </xf>
    <xf numFmtId="4" fontId="20" fillId="0" borderId="0" xfId="0" applyNumberFormat="1" applyFont="1" applyFill="1" applyBorder="1"/>
    <xf numFmtId="4" fontId="23" fillId="0" borderId="0" xfId="0" applyNumberFormat="1" applyFont="1"/>
    <xf numFmtId="4" fontId="23" fillId="19" borderId="10" xfId="0" applyNumberFormat="1" applyFont="1" applyFill="1" applyBorder="1"/>
    <xf numFmtId="4" fontId="24" fillId="0" borderId="0" xfId="0" applyNumberFormat="1" applyFont="1" applyFill="1"/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right"/>
    </xf>
    <xf numFmtId="4" fontId="26" fillId="0" borderId="0" xfId="0" applyNumberFormat="1" applyFont="1" applyBorder="1"/>
  </cellXfs>
  <cellStyles count="8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 builtinId="31" customBuiltin="1"/>
    <cellStyle name="40 % – Zvýraznění2" xfId="14" builtinId="35" customBuiltin="1"/>
    <cellStyle name="40 % – Zvýraznění3" xfId="15" builtinId="39" customBuiltin="1"/>
    <cellStyle name="40 % – Zvýraznění4" xfId="16" builtinId="43" customBuiltin="1"/>
    <cellStyle name="40 % – Zvýraznění5" xfId="17" builtinId="47" customBuiltin="1"/>
    <cellStyle name="40 % – Zvýraznění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 builtinId="32" customBuiltin="1"/>
    <cellStyle name="60 % – Zvýraznění2" xfId="26" builtinId="36" customBuiltin="1"/>
    <cellStyle name="60 % – Zvýraznění3" xfId="27" builtinId="40" customBuiltin="1"/>
    <cellStyle name="60 % – Zvýraznění4" xfId="28" builtinId="44" customBuiltin="1"/>
    <cellStyle name="60 % – Zvýraznění5" xfId="29" builtinId="48" customBuiltin="1"/>
    <cellStyle name="60 % – Zvýraznění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 builtinId="25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Chybně" xfId="53" builtinId="27" customBuiltin="1"/>
    <cellStyle name="Input" xfId="54"/>
    <cellStyle name="Kontrolní buňka" xfId="55" builtinId="23" customBuiltin="1"/>
    <cellStyle name="Linked Cell" xfId="56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al" xfId="62"/>
    <cellStyle name="Neutrální" xfId="63" builtinId="28" customBuiltin="1"/>
    <cellStyle name="normální" xfId="0" builtinId="0"/>
    <cellStyle name="Note" xfId="64"/>
    <cellStyle name="Output" xfId="65"/>
    <cellStyle name="Poznámka" xfId="66" builtinId="10" customBuiltin="1"/>
    <cellStyle name="Propojená buňka" xfId="67" builtinId="24" customBuiltin="1"/>
    <cellStyle name="Správně" xfId="68" builtinId="26" customBuiltin="1"/>
    <cellStyle name="Text upozornění" xfId="69" builtinId="11" customBuiltin="1"/>
    <cellStyle name="Title" xfId="70"/>
    <cellStyle name="Total" xfId="71"/>
    <cellStyle name="Vstup" xfId="72" builtinId="20" customBuiltin="1"/>
    <cellStyle name="Výpočet" xfId="73" builtinId="22" customBuiltin="1"/>
    <cellStyle name="Výstup" xfId="74" builtinId="21" customBuiltin="1"/>
    <cellStyle name="Vysvětlující text" xfId="75" builtinId="53" customBuiltin="1"/>
    <cellStyle name="Warning Text" xfId="76"/>
    <cellStyle name="Zvýraznění 1" xfId="77" builtinId="29" customBuiltin="1"/>
    <cellStyle name="Zvýraznění 2" xfId="78" builtinId="33" customBuiltin="1"/>
    <cellStyle name="Zvýraznění 3" xfId="79" builtinId="37" customBuiltin="1"/>
    <cellStyle name="Zvýraznění 4" xfId="80" builtinId="41" customBuiltin="1"/>
    <cellStyle name="Zvýraznění 5" xfId="81" builtinId="45" customBuiltin="1"/>
    <cellStyle name="Zvýraznění 6" xfId="8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Normal="110" zoomScaleSheetLayoutView="90" workbookViewId="0">
      <selection activeCell="G3" sqref="G3"/>
    </sheetView>
  </sheetViews>
  <sheetFormatPr defaultRowHeight="12.75"/>
  <cols>
    <col min="1" max="1" width="5.28515625" style="2" customWidth="1"/>
    <col min="2" max="2" width="7.42578125" style="2" customWidth="1"/>
    <col min="3" max="3" width="57.85546875" style="2" customWidth="1"/>
    <col min="4" max="4" width="13.7109375" style="2" customWidth="1"/>
    <col min="5" max="16384" width="9.140625" style="2"/>
  </cols>
  <sheetData>
    <row r="1" spans="1:4" ht="16.5" customHeight="1">
      <c r="A1" s="3" t="s">
        <v>235</v>
      </c>
      <c r="C1" s="3"/>
    </row>
    <row r="2" spans="1:4" ht="16.5" customHeight="1">
      <c r="A2" s="1" t="s">
        <v>173</v>
      </c>
      <c r="C2" s="3"/>
    </row>
    <row r="3" spans="1:4" s="16" customFormat="1" ht="12">
      <c r="D3" s="129" t="s">
        <v>4</v>
      </c>
    </row>
    <row r="4" spans="1:4" s="20" customFormat="1" ht="36" customHeight="1">
      <c r="A4" s="17" t="s">
        <v>131</v>
      </c>
      <c r="B4" s="17" t="s">
        <v>74</v>
      </c>
      <c r="C4" s="18" t="s">
        <v>75</v>
      </c>
      <c r="D4" s="112" t="s">
        <v>231</v>
      </c>
    </row>
    <row r="5" spans="1:4" s="20" customFormat="1">
      <c r="A5" s="21"/>
      <c r="B5" s="21"/>
      <c r="C5" s="22"/>
      <c r="D5" s="113"/>
    </row>
    <row r="6" spans="1:4" s="16" customFormat="1">
      <c r="A6" s="40" t="s">
        <v>76</v>
      </c>
      <c r="B6" s="41"/>
      <c r="C6" s="42" t="s">
        <v>77</v>
      </c>
      <c r="D6" s="41"/>
    </row>
    <row r="7" spans="1:4" s="16" customFormat="1">
      <c r="A7" s="43"/>
      <c r="B7" s="44">
        <v>1111</v>
      </c>
      <c r="C7" s="45" t="s">
        <v>94</v>
      </c>
      <c r="D7" s="114">
        <v>21509</v>
      </c>
    </row>
    <row r="8" spans="1:4" s="16" customFormat="1">
      <c r="A8" s="43"/>
      <c r="B8" s="44">
        <v>1112</v>
      </c>
      <c r="C8" s="45" t="s">
        <v>16</v>
      </c>
      <c r="D8" s="114">
        <v>500</v>
      </c>
    </row>
    <row r="9" spans="1:4" s="16" customFormat="1">
      <c r="A9" s="47"/>
      <c r="B9" s="47">
        <v>1113</v>
      </c>
      <c r="C9" s="48" t="s">
        <v>62</v>
      </c>
      <c r="D9" s="114">
        <v>2060</v>
      </c>
    </row>
    <row r="10" spans="1:4" s="16" customFormat="1">
      <c r="A10" s="43"/>
      <c r="B10" s="44">
        <v>1121</v>
      </c>
      <c r="C10" s="45" t="s">
        <v>119</v>
      </c>
      <c r="D10" s="114">
        <v>22694</v>
      </c>
    </row>
    <row r="11" spans="1:4" s="16" customFormat="1">
      <c r="A11" s="47"/>
      <c r="B11" s="47">
        <v>1511</v>
      </c>
      <c r="C11" s="48" t="s">
        <v>120</v>
      </c>
      <c r="D11" s="114">
        <v>3400</v>
      </c>
    </row>
    <row r="12" spans="1:4" s="16" customFormat="1">
      <c r="A12" s="47"/>
      <c r="B12" s="47">
        <v>1211</v>
      </c>
      <c r="C12" s="48" t="s">
        <v>121</v>
      </c>
      <c r="D12" s="114">
        <v>42019</v>
      </c>
    </row>
    <row r="13" spans="1:4" s="16" customFormat="1">
      <c r="A13" s="47"/>
      <c r="B13" s="47">
        <v>1334</v>
      </c>
      <c r="C13" s="48" t="s">
        <v>154</v>
      </c>
      <c r="D13" s="46">
        <v>5</v>
      </c>
    </row>
    <row r="14" spans="1:4" s="16" customFormat="1">
      <c r="A14" s="43"/>
      <c r="B14" s="44">
        <v>1341</v>
      </c>
      <c r="C14" s="45" t="s">
        <v>64</v>
      </c>
      <c r="D14" s="46">
        <v>260</v>
      </c>
    </row>
    <row r="15" spans="1:4" s="16" customFormat="1">
      <c r="A15" s="43"/>
      <c r="B15" s="44">
        <v>1343</v>
      </c>
      <c r="C15" s="45" t="s">
        <v>65</v>
      </c>
      <c r="D15" s="46">
        <v>166</v>
      </c>
    </row>
    <row r="16" spans="1:4" s="16" customFormat="1">
      <c r="A16" s="43"/>
      <c r="B16" s="44">
        <v>1351</v>
      </c>
      <c r="C16" s="45" t="s">
        <v>60</v>
      </c>
      <c r="D16" s="46">
        <v>320</v>
      </c>
    </row>
    <row r="17" spans="1:7" s="16" customFormat="1">
      <c r="A17" s="43"/>
      <c r="B17" s="44">
        <v>1355</v>
      </c>
      <c r="C17" s="45" t="s">
        <v>6</v>
      </c>
      <c r="D17" s="46">
        <v>3900</v>
      </c>
    </row>
    <row r="18" spans="1:7" s="16" customFormat="1">
      <c r="A18" s="43"/>
      <c r="B18" s="44">
        <v>1340</v>
      </c>
      <c r="C18" s="49" t="s">
        <v>66</v>
      </c>
      <c r="D18" s="46">
        <v>3736</v>
      </c>
    </row>
    <row r="19" spans="1:7" s="16" customFormat="1">
      <c r="A19" s="47"/>
      <c r="B19" s="47">
        <v>1361</v>
      </c>
      <c r="C19" s="50" t="s">
        <v>63</v>
      </c>
      <c r="D19" s="46">
        <v>900</v>
      </c>
    </row>
    <row r="20" spans="1:7" s="16" customFormat="1">
      <c r="A20" s="40" t="s">
        <v>122</v>
      </c>
      <c r="B20" s="41"/>
      <c r="C20" s="42" t="s">
        <v>22</v>
      </c>
      <c r="D20" s="41"/>
    </row>
    <row r="21" spans="1:7" s="16" customFormat="1" ht="25.5">
      <c r="A21" s="51"/>
      <c r="B21" s="44">
        <v>4112</v>
      </c>
      <c r="C21" s="45" t="s">
        <v>82</v>
      </c>
      <c r="D21" s="46">
        <v>6559</v>
      </c>
    </row>
    <row r="22" spans="1:7" s="16" customFormat="1">
      <c r="A22" s="51"/>
      <c r="B22" s="44">
        <v>4116</v>
      </c>
      <c r="C22" s="49" t="s">
        <v>108</v>
      </c>
      <c r="D22" s="46">
        <v>120</v>
      </c>
      <c r="E22" s="31"/>
    </row>
    <row r="23" spans="1:7" s="16" customFormat="1">
      <c r="A23" s="51"/>
      <c r="B23" s="44">
        <v>4216</v>
      </c>
      <c r="C23" s="49" t="s">
        <v>212</v>
      </c>
      <c r="D23" s="46">
        <v>6917</v>
      </c>
      <c r="E23" s="31"/>
    </row>
    <row r="24" spans="1:7" s="16" customFormat="1">
      <c r="A24" s="40" t="s">
        <v>23</v>
      </c>
      <c r="B24" s="41"/>
      <c r="C24" s="42" t="s">
        <v>24</v>
      </c>
      <c r="D24" s="41"/>
    </row>
    <row r="25" spans="1:7" s="16" customFormat="1">
      <c r="A25" s="43">
        <v>1037</v>
      </c>
      <c r="B25" s="44">
        <v>2111</v>
      </c>
      <c r="C25" s="45" t="s">
        <v>67</v>
      </c>
      <c r="D25" s="46">
        <v>2700</v>
      </c>
    </row>
    <row r="26" spans="1:7" s="16" customFormat="1">
      <c r="A26" s="43">
        <v>2119</v>
      </c>
      <c r="B26" s="44">
        <v>2343</v>
      </c>
      <c r="C26" s="45" t="s">
        <v>15</v>
      </c>
      <c r="D26" s="46">
        <v>550</v>
      </c>
    </row>
    <row r="27" spans="1:7" s="16" customFormat="1">
      <c r="A27" s="43">
        <v>2143</v>
      </c>
      <c r="B27" s="44">
        <v>2112</v>
      </c>
      <c r="C27" s="45" t="s">
        <v>68</v>
      </c>
      <c r="D27" s="46">
        <v>80</v>
      </c>
      <c r="F27" s="37"/>
    </row>
    <row r="28" spans="1:7" s="16" customFormat="1">
      <c r="A28" s="43"/>
      <c r="B28" s="44">
        <v>2451</v>
      </c>
      <c r="C28" s="45" t="s">
        <v>33</v>
      </c>
      <c r="D28" s="46">
        <v>60</v>
      </c>
      <c r="F28" s="37"/>
      <c r="G28" s="37"/>
    </row>
    <row r="29" spans="1:7" s="16" customFormat="1">
      <c r="A29" s="43">
        <v>3314</v>
      </c>
      <c r="B29" s="116">
        <v>2111.2112000000002</v>
      </c>
      <c r="C29" s="45" t="s">
        <v>169</v>
      </c>
      <c r="D29" s="46">
        <v>170</v>
      </c>
      <c r="F29" s="37"/>
    </row>
    <row r="30" spans="1:7" s="16" customFormat="1">
      <c r="A30" s="43">
        <v>3315</v>
      </c>
      <c r="B30" s="44">
        <v>2111</v>
      </c>
      <c r="C30" s="45" t="s">
        <v>142</v>
      </c>
      <c r="D30" s="46">
        <v>76</v>
      </c>
      <c r="F30" s="37"/>
    </row>
    <row r="31" spans="1:7" s="16" customFormat="1">
      <c r="A31" s="43">
        <v>3319</v>
      </c>
      <c r="B31" s="93">
        <v>2111.2118999999998</v>
      </c>
      <c r="C31" s="45" t="s">
        <v>69</v>
      </c>
      <c r="D31" s="46">
        <v>300</v>
      </c>
    </row>
    <row r="32" spans="1:7" s="16" customFormat="1" ht="15.75" customHeight="1">
      <c r="A32" s="43">
        <v>3349</v>
      </c>
      <c r="B32" s="44">
        <v>2111</v>
      </c>
      <c r="C32" s="45" t="s">
        <v>211</v>
      </c>
      <c r="D32" s="46">
        <v>80</v>
      </c>
      <c r="F32" s="37"/>
      <c r="G32" s="37"/>
    </row>
    <row r="33" spans="1:7" s="16" customFormat="1" ht="24" customHeight="1">
      <c r="A33" s="43">
        <v>3612</v>
      </c>
      <c r="B33" s="94" t="s">
        <v>205</v>
      </c>
      <c r="C33" s="45" t="s">
        <v>88</v>
      </c>
      <c r="D33" s="46">
        <v>26608</v>
      </c>
      <c r="F33" s="37"/>
      <c r="G33" s="37"/>
    </row>
    <row r="34" spans="1:7" s="16" customFormat="1">
      <c r="A34" s="43">
        <v>3612</v>
      </c>
      <c r="B34" s="44">
        <v>2111</v>
      </c>
      <c r="C34" s="120" t="s">
        <v>155</v>
      </c>
      <c r="D34" s="46">
        <v>3</v>
      </c>
      <c r="F34" s="37"/>
      <c r="G34" s="37"/>
    </row>
    <row r="35" spans="1:7" s="27" customFormat="1">
      <c r="A35" s="95">
        <v>3613</v>
      </c>
      <c r="B35" s="96">
        <v>2132</v>
      </c>
      <c r="C35" s="97" t="s">
        <v>143</v>
      </c>
      <c r="D35" s="46">
        <v>1413</v>
      </c>
      <c r="F35" s="118"/>
      <c r="G35" s="118"/>
    </row>
    <row r="36" spans="1:7" s="27" customFormat="1">
      <c r="A36" s="95">
        <v>3613</v>
      </c>
      <c r="B36" s="96">
        <v>2132</v>
      </c>
      <c r="C36" s="97" t="s">
        <v>217</v>
      </c>
      <c r="D36" s="46">
        <v>22</v>
      </c>
      <c r="F36" s="118"/>
      <c r="G36" s="118"/>
    </row>
    <row r="37" spans="1:7" s="27" customFormat="1" ht="13.5" customHeight="1">
      <c r="A37" s="95">
        <v>3613</v>
      </c>
      <c r="B37" s="96">
        <v>2132</v>
      </c>
      <c r="C37" s="97" t="s">
        <v>215</v>
      </c>
      <c r="D37" s="46">
        <v>36</v>
      </c>
      <c r="F37" s="118"/>
      <c r="G37" s="118"/>
    </row>
    <row r="38" spans="1:7" s="27" customFormat="1">
      <c r="A38" s="95">
        <v>3613</v>
      </c>
      <c r="B38" s="96">
        <v>2132</v>
      </c>
      <c r="C38" s="97" t="s">
        <v>216</v>
      </c>
      <c r="D38" s="46">
        <v>70</v>
      </c>
      <c r="F38" s="118"/>
      <c r="G38" s="118"/>
    </row>
    <row r="39" spans="1:7" s="27" customFormat="1">
      <c r="A39" s="95">
        <v>3613</v>
      </c>
      <c r="B39" s="96">
        <v>2324</v>
      </c>
      <c r="C39" s="97" t="s">
        <v>174</v>
      </c>
      <c r="D39" s="46">
        <v>178</v>
      </c>
      <c r="F39" s="118"/>
      <c r="G39" s="118"/>
    </row>
    <row r="40" spans="1:7" s="27" customFormat="1">
      <c r="A40" s="95">
        <v>3613</v>
      </c>
      <c r="B40" s="96">
        <v>2132</v>
      </c>
      <c r="C40" s="97" t="s">
        <v>219</v>
      </c>
      <c r="D40" s="46">
        <v>15</v>
      </c>
      <c r="F40" s="118"/>
      <c r="G40" s="118"/>
    </row>
    <row r="41" spans="1:7" s="16" customFormat="1">
      <c r="A41" s="43">
        <v>3633</v>
      </c>
      <c r="B41" s="44">
        <v>2133</v>
      </c>
      <c r="C41" s="45" t="s">
        <v>167</v>
      </c>
      <c r="D41" s="46">
        <v>108</v>
      </c>
      <c r="F41" s="37"/>
      <c r="G41" s="37"/>
    </row>
    <row r="42" spans="1:7" s="16" customFormat="1">
      <c r="A42" s="43">
        <v>3639</v>
      </c>
      <c r="B42" s="44">
        <v>2131</v>
      </c>
      <c r="C42" s="45" t="s">
        <v>11</v>
      </c>
      <c r="D42" s="46">
        <v>300</v>
      </c>
    </row>
    <row r="43" spans="1:7" s="16" customFormat="1">
      <c r="A43" s="43">
        <v>3639</v>
      </c>
      <c r="B43" s="44">
        <v>2119</v>
      </c>
      <c r="C43" s="45" t="s">
        <v>126</v>
      </c>
      <c r="D43" s="46">
        <v>20</v>
      </c>
      <c r="F43" s="37"/>
      <c r="G43" s="37"/>
    </row>
    <row r="44" spans="1:7" s="16" customFormat="1" ht="13.5" customHeight="1">
      <c r="A44" s="47">
        <v>3722</v>
      </c>
      <c r="B44" s="47">
        <v>2324</v>
      </c>
      <c r="C44" s="101" t="s">
        <v>150</v>
      </c>
      <c r="D44" s="46">
        <v>750</v>
      </c>
      <c r="F44" s="37"/>
      <c r="G44" s="37"/>
    </row>
    <row r="45" spans="1:7" s="16" customFormat="1">
      <c r="A45" s="43">
        <v>5311</v>
      </c>
      <c r="B45" s="44">
        <v>2212</v>
      </c>
      <c r="C45" s="45" t="s">
        <v>125</v>
      </c>
      <c r="D45" s="46">
        <v>180</v>
      </c>
      <c r="F45" s="37"/>
      <c r="G45" s="37"/>
    </row>
    <row r="46" spans="1:7" s="16" customFormat="1">
      <c r="A46" s="43">
        <v>5512</v>
      </c>
      <c r="B46" s="44">
        <v>2324</v>
      </c>
      <c r="C46" s="45" t="s">
        <v>36</v>
      </c>
      <c r="D46" s="46">
        <v>50</v>
      </c>
      <c r="F46" s="37"/>
      <c r="G46" s="37"/>
    </row>
    <row r="47" spans="1:7" s="16" customFormat="1">
      <c r="A47" s="43">
        <v>6171</v>
      </c>
      <c r="B47" s="44">
        <v>2119</v>
      </c>
      <c r="C47" s="45" t="s">
        <v>30</v>
      </c>
      <c r="D47" s="46">
        <v>27</v>
      </c>
      <c r="F47" s="37"/>
      <c r="G47" s="37"/>
    </row>
    <row r="48" spans="1:7" s="16" customFormat="1">
      <c r="A48" s="43">
        <v>6171</v>
      </c>
      <c r="B48" s="44">
        <v>2212</v>
      </c>
      <c r="C48" s="45" t="s">
        <v>116</v>
      </c>
      <c r="D48" s="46">
        <v>20</v>
      </c>
      <c r="F48" s="37"/>
      <c r="G48" s="37"/>
    </row>
    <row r="49" spans="1:7" s="16" customFormat="1">
      <c r="A49" s="43">
        <v>6171</v>
      </c>
      <c r="B49" s="44">
        <v>2310</v>
      </c>
      <c r="C49" s="45" t="s">
        <v>114</v>
      </c>
      <c r="D49" s="46">
        <v>2</v>
      </c>
      <c r="F49" s="37"/>
      <c r="G49" s="37"/>
    </row>
    <row r="50" spans="1:7" s="16" customFormat="1" ht="25.5">
      <c r="A50" s="43">
        <v>6171</v>
      </c>
      <c r="B50" s="43">
        <v>2111</v>
      </c>
      <c r="C50" s="45" t="s">
        <v>214</v>
      </c>
      <c r="D50" s="46">
        <v>120</v>
      </c>
    </row>
    <row r="51" spans="1:7" s="16" customFormat="1">
      <c r="A51" s="43">
        <v>6171</v>
      </c>
      <c r="B51" s="44">
        <v>2329</v>
      </c>
      <c r="C51" s="45" t="s">
        <v>175</v>
      </c>
      <c r="D51" s="46">
        <v>2</v>
      </c>
    </row>
    <row r="52" spans="1:7" s="16" customFormat="1">
      <c r="A52" s="43">
        <v>6310</v>
      </c>
      <c r="B52" s="44">
        <v>2141</v>
      </c>
      <c r="C52" s="45" t="s">
        <v>70</v>
      </c>
      <c r="D52" s="46">
        <v>20</v>
      </c>
    </row>
    <row r="53" spans="1:7" s="16" customFormat="1">
      <c r="A53" s="40" t="s">
        <v>128</v>
      </c>
      <c r="B53" s="41"/>
      <c r="C53" s="42" t="s">
        <v>129</v>
      </c>
      <c r="D53" s="41"/>
    </row>
    <row r="54" spans="1:7" s="16" customFormat="1">
      <c r="A54" s="47">
        <v>3639</v>
      </c>
      <c r="B54" s="47">
        <v>3111</v>
      </c>
      <c r="C54" s="48" t="s">
        <v>39</v>
      </c>
      <c r="D54" s="46">
        <v>5</v>
      </c>
    </row>
    <row r="55" spans="1:7" s="6" customFormat="1">
      <c r="A55" s="35" t="s">
        <v>138</v>
      </c>
      <c r="B55" s="36"/>
      <c r="C55" s="36"/>
      <c r="D55" s="92">
        <f>SUM(D7:D54)</f>
        <v>149030</v>
      </c>
    </row>
    <row r="56" spans="1:7" s="16" customFormat="1" ht="12">
      <c r="D56" s="130" t="s">
        <v>146</v>
      </c>
    </row>
    <row r="57" spans="1:7" s="16" customFormat="1" ht="12">
      <c r="D57" s="38">
        <v>149030</v>
      </c>
    </row>
    <row r="58" spans="1:7" s="16" customFormat="1">
      <c r="D58" s="115"/>
    </row>
    <row r="59" spans="1:7" s="16" customFormat="1">
      <c r="D59" s="115"/>
    </row>
    <row r="60" spans="1:7" s="16" customFormat="1">
      <c r="D60" s="2"/>
    </row>
    <row r="61" spans="1:7" s="16" customFormat="1">
      <c r="D61" s="131"/>
    </row>
    <row r="62" spans="1:7" s="16" customFormat="1">
      <c r="D62" s="131"/>
      <c r="E62" s="111"/>
    </row>
    <row r="63" spans="1:7" s="16" customFormat="1">
      <c r="D63" s="131"/>
    </row>
    <row r="64" spans="1:7" s="16" customFormat="1">
      <c r="D64" s="2"/>
    </row>
    <row r="65" spans="3:4" s="16" customFormat="1">
      <c r="D65" s="2"/>
    </row>
    <row r="66" spans="3:4" s="16" customFormat="1">
      <c r="D66" s="2"/>
    </row>
    <row r="67" spans="3:4" s="16" customFormat="1">
      <c r="D67" s="2"/>
    </row>
    <row r="68" spans="3:4" s="16" customFormat="1">
      <c r="D68" s="2"/>
    </row>
    <row r="69" spans="3:4" s="16" customFormat="1">
      <c r="D69" s="2"/>
    </row>
    <row r="70" spans="3:4" s="16" customFormat="1">
      <c r="D70" s="2"/>
    </row>
    <row r="80" spans="3:4">
      <c r="C80" s="7"/>
    </row>
  </sheetData>
  <phoneticPr fontId="2" type="noConversion"/>
  <pageMargins left="0.51181102362204722" right="0.51181102362204722" top="0.98425196850393704" bottom="0.98425196850393704" header="0.51181102362204722" footer="0.51181102362204722"/>
  <pageSetup paperSize="9" fitToWidth="0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9"/>
  <sheetViews>
    <sheetView view="pageBreakPreview" zoomScale="110" zoomScaleNormal="100" zoomScaleSheetLayoutView="110" workbookViewId="0"/>
  </sheetViews>
  <sheetFormatPr defaultRowHeight="12.75"/>
  <cols>
    <col min="1" max="1" width="5.140625" style="2" customWidth="1"/>
    <col min="2" max="2" width="55.5703125" style="9" customWidth="1"/>
    <col min="3" max="3" width="14.28515625" style="2" customWidth="1"/>
    <col min="4" max="16384" width="9.140625" style="2"/>
  </cols>
  <sheetData>
    <row r="1" spans="1:3" ht="16.5" customHeight="1">
      <c r="A1" s="1" t="s">
        <v>195</v>
      </c>
      <c r="B1" s="121"/>
    </row>
    <row r="2" spans="1:3">
      <c r="A2" s="4"/>
      <c r="B2" s="8"/>
      <c r="C2" s="15"/>
    </row>
    <row r="3" spans="1:3" s="16" customFormat="1" ht="12">
      <c r="A3" s="24" t="s">
        <v>130</v>
      </c>
      <c r="B3" s="25"/>
      <c r="C3" s="129" t="s">
        <v>232</v>
      </c>
    </row>
    <row r="4" spans="1:3" s="27" customFormat="1" ht="25.5">
      <c r="A4" s="26" t="s">
        <v>131</v>
      </c>
      <c r="B4" s="19" t="s">
        <v>75</v>
      </c>
      <c r="C4" s="112" t="s">
        <v>233</v>
      </c>
    </row>
    <row r="5" spans="1:3" s="27" customFormat="1" ht="12">
      <c r="A5" s="28"/>
      <c r="B5" s="29"/>
      <c r="C5" s="27" t="s">
        <v>61</v>
      </c>
    </row>
    <row r="6" spans="1:3" s="23" customFormat="1">
      <c r="A6" s="52">
        <v>1037</v>
      </c>
      <c r="B6" s="53" t="s">
        <v>132</v>
      </c>
      <c r="C6" s="110">
        <f>SUM(C7:C7)</f>
        <v>2636</v>
      </c>
    </row>
    <row r="7" spans="1:3" s="16" customFormat="1" ht="38.25">
      <c r="A7" s="47"/>
      <c r="B7" s="54" t="s">
        <v>164</v>
      </c>
      <c r="C7" s="117">
        <v>2636</v>
      </c>
    </row>
    <row r="8" spans="1:3" s="16" customFormat="1">
      <c r="A8" s="3"/>
      <c r="B8" s="9"/>
      <c r="C8" s="37"/>
    </row>
    <row r="9" spans="1:3" s="23" customFormat="1">
      <c r="A9" s="52">
        <v>2143</v>
      </c>
      <c r="B9" s="53" t="s">
        <v>25</v>
      </c>
      <c r="C9" s="110">
        <f>SUM(C10:C10)</f>
        <v>330</v>
      </c>
    </row>
    <row r="10" spans="1:3" s="16" customFormat="1" ht="25.5">
      <c r="A10" s="57"/>
      <c r="B10" s="58" t="s">
        <v>198</v>
      </c>
      <c r="C10" s="46">
        <v>330</v>
      </c>
    </row>
    <row r="11" spans="1:3" s="16" customFormat="1">
      <c r="A11" s="2"/>
      <c r="B11" s="2"/>
      <c r="C11" s="125"/>
    </row>
    <row r="12" spans="1:3" s="23" customFormat="1">
      <c r="A12" s="52">
        <v>2212</v>
      </c>
      <c r="B12" s="53" t="s">
        <v>133</v>
      </c>
      <c r="C12" s="110">
        <f>SUM(C13:C13)</f>
        <v>500</v>
      </c>
    </row>
    <row r="13" spans="1:3" s="16" customFormat="1" ht="13.5" customHeight="1">
      <c r="A13" s="57"/>
      <c r="B13" s="59" t="s">
        <v>218</v>
      </c>
      <c r="C13" s="46">
        <v>500</v>
      </c>
    </row>
    <row r="14" spans="1:3" s="16" customFormat="1">
      <c r="A14" s="7"/>
      <c r="B14" s="11"/>
      <c r="C14" s="37"/>
    </row>
    <row r="15" spans="1:3" s="16" customFormat="1">
      <c r="A15" s="52">
        <v>2219</v>
      </c>
      <c r="B15" s="53" t="s">
        <v>134</v>
      </c>
      <c r="C15" s="110">
        <f>SUM(C16:C19)</f>
        <v>10919</v>
      </c>
    </row>
    <row r="16" spans="1:3" s="16" customFormat="1" ht="25.5">
      <c r="A16" s="60"/>
      <c r="B16" s="54" t="s">
        <v>53</v>
      </c>
      <c r="C16" s="46">
        <v>400</v>
      </c>
    </row>
    <row r="17" spans="1:3" s="16" customFormat="1">
      <c r="A17" s="60"/>
      <c r="B17" s="54" t="s">
        <v>118</v>
      </c>
      <c r="C17" s="46">
        <v>19</v>
      </c>
    </row>
    <row r="18" spans="1:3" s="16" customFormat="1">
      <c r="A18" s="60"/>
      <c r="B18" s="54" t="s">
        <v>230</v>
      </c>
      <c r="C18" s="46">
        <v>5000</v>
      </c>
    </row>
    <row r="19" spans="1:3" s="23" customFormat="1">
      <c r="A19" s="55"/>
      <c r="B19" s="56" t="s">
        <v>224</v>
      </c>
      <c r="C19" s="46">
        <v>5500</v>
      </c>
    </row>
    <row r="20" spans="1:3" s="16" customFormat="1">
      <c r="A20" s="2"/>
      <c r="B20" s="9"/>
      <c r="C20" s="37"/>
    </row>
    <row r="21" spans="1:3" s="23" customFormat="1">
      <c r="A21" s="52">
        <v>2221</v>
      </c>
      <c r="B21" s="53" t="s">
        <v>96</v>
      </c>
      <c r="C21" s="110">
        <f>SUM(C22:C23)</f>
        <v>425</v>
      </c>
    </row>
    <row r="22" spans="1:3" s="27" customFormat="1">
      <c r="A22" s="61"/>
      <c r="B22" s="62" t="s">
        <v>191</v>
      </c>
      <c r="C22" s="46">
        <v>25</v>
      </c>
    </row>
    <row r="23" spans="1:3" s="23" customFormat="1">
      <c r="A23" s="55"/>
      <c r="B23" s="56" t="s">
        <v>168</v>
      </c>
      <c r="C23" s="46">
        <v>400</v>
      </c>
    </row>
    <row r="24" spans="1:3" s="16" customFormat="1">
      <c r="A24" s="3"/>
      <c r="B24" s="9"/>
      <c r="C24" s="37"/>
    </row>
    <row r="25" spans="1:3" s="32" customFormat="1">
      <c r="A25" s="52">
        <v>2321</v>
      </c>
      <c r="B25" s="53" t="s">
        <v>97</v>
      </c>
      <c r="C25" s="110">
        <f>SUM(C26:C29)</f>
        <v>372</v>
      </c>
    </row>
    <row r="26" spans="1:3" s="32" customFormat="1" ht="15.75" customHeight="1">
      <c r="A26" s="55"/>
      <c r="B26" s="63" t="s">
        <v>157</v>
      </c>
      <c r="C26" s="46">
        <v>54</v>
      </c>
    </row>
    <row r="27" spans="1:3" s="32" customFormat="1">
      <c r="A27" s="55"/>
      <c r="B27" s="63" t="s">
        <v>59</v>
      </c>
      <c r="C27" s="46">
        <v>10</v>
      </c>
    </row>
    <row r="28" spans="1:3" s="32" customFormat="1">
      <c r="A28" s="55"/>
      <c r="B28" s="63" t="s">
        <v>52</v>
      </c>
      <c r="C28" s="46">
        <v>8</v>
      </c>
    </row>
    <row r="29" spans="1:3" s="32" customFormat="1">
      <c r="A29" s="55"/>
      <c r="B29" s="63" t="s">
        <v>32</v>
      </c>
      <c r="C29" s="46">
        <v>300</v>
      </c>
    </row>
    <row r="30" spans="1:3" s="32" customFormat="1">
      <c r="A30" s="64"/>
      <c r="B30" s="65"/>
      <c r="C30" s="126"/>
    </row>
    <row r="31" spans="1:3" s="16" customFormat="1">
      <c r="A31" s="52">
        <v>2333</v>
      </c>
      <c r="B31" s="53" t="s">
        <v>98</v>
      </c>
      <c r="C31" s="110">
        <f>SUM(C32:C33)</f>
        <v>125</v>
      </c>
    </row>
    <row r="32" spans="1:3" s="16" customFormat="1">
      <c r="A32" s="47"/>
      <c r="B32" s="54" t="s">
        <v>34</v>
      </c>
      <c r="C32" s="46">
        <v>25</v>
      </c>
    </row>
    <row r="33" spans="1:3" s="16" customFormat="1">
      <c r="A33" s="47"/>
      <c r="B33" s="54" t="s">
        <v>136</v>
      </c>
      <c r="C33" s="46">
        <v>100</v>
      </c>
    </row>
    <row r="34" spans="1:3" s="16" customFormat="1">
      <c r="A34" s="7"/>
      <c r="B34" s="11"/>
      <c r="C34" s="37"/>
    </row>
    <row r="35" spans="1:3" s="16" customFormat="1">
      <c r="A35" s="52">
        <v>3111</v>
      </c>
      <c r="B35" s="53" t="s">
        <v>99</v>
      </c>
      <c r="C35" s="110">
        <f>SUM(C36:C37)</f>
        <v>2216</v>
      </c>
    </row>
    <row r="36" spans="1:3" s="16" customFormat="1">
      <c r="A36" s="47"/>
      <c r="B36" s="54" t="s">
        <v>145</v>
      </c>
      <c r="C36" s="117">
        <v>1417</v>
      </c>
    </row>
    <row r="37" spans="1:3" s="16" customFormat="1">
      <c r="A37" s="47"/>
      <c r="B37" s="54" t="s">
        <v>71</v>
      </c>
      <c r="C37" s="117">
        <v>799</v>
      </c>
    </row>
    <row r="38" spans="1:3" s="16" customFormat="1">
      <c r="A38" s="7"/>
      <c r="B38" s="11"/>
      <c r="C38" s="37"/>
    </row>
    <row r="39" spans="1:3" s="16" customFormat="1">
      <c r="A39" s="52">
        <v>3113</v>
      </c>
      <c r="B39" s="53" t="s">
        <v>100</v>
      </c>
      <c r="C39" s="110">
        <f>SUM(C40:C43)</f>
        <v>7092</v>
      </c>
    </row>
    <row r="40" spans="1:3" s="16" customFormat="1">
      <c r="A40" s="47"/>
      <c r="B40" s="54" t="s">
        <v>72</v>
      </c>
      <c r="C40" s="117">
        <v>3220</v>
      </c>
    </row>
    <row r="41" spans="1:3" s="16" customFormat="1">
      <c r="A41" s="47"/>
      <c r="B41" s="54" t="s">
        <v>54</v>
      </c>
      <c r="C41" s="117">
        <v>3854</v>
      </c>
    </row>
    <row r="42" spans="1:3" s="16" customFormat="1">
      <c r="A42" s="47"/>
      <c r="B42" s="54" t="s">
        <v>201</v>
      </c>
      <c r="C42" s="46">
        <v>14</v>
      </c>
    </row>
    <row r="43" spans="1:3" s="16" customFormat="1" ht="13.5" customHeight="1">
      <c r="A43" s="47"/>
      <c r="B43" s="54" t="s">
        <v>202</v>
      </c>
      <c r="C43" s="46">
        <v>4</v>
      </c>
    </row>
    <row r="44" spans="1:3" s="16" customFormat="1">
      <c r="A44" s="7"/>
      <c r="B44" s="11"/>
      <c r="C44" s="37"/>
    </row>
    <row r="45" spans="1:3" s="16" customFormat="1">
      <c r="A45" s="52">
        <v>3141</v>
      </c>
      <c r="B45" s="53" t="s">
        <v>101</v>
      </c>
      <c r="C45" s="110">
        <f>SUM(C46)</f>
        <v>500</v>
      </c>
    </row>
    <row r="46" spans="1:3" s="16" customFormat="1">
      <c r="A46" s="66"/>
      <c r="B46" s="54" t="s">
        <v>13</v>
      </c>
      <c r="C46" s="46">
        <v>500</v>
      </c>
    </row>
    <row r="47" spans="1:3" s="16" customFormat="1">
      <c r="A47" s="67"/>
      <c r="B47" s="11"/>
      <c r="C47" s="37"/>
    </row>
    <row r="48" spans="1:3" s="16" customFormat="1">
      <c r="A48" s="52">
        <v>3314</v>
      </c>
      <c r="B48" s="53" t="s">
        <v>26</v>
      </c>
      <c r="C48" s="110">
        <f>SUM(C49:C52)</f>
        <v>1753</v>
      </c>
    </row>
    <row r="49" spans="1:3" s="16" customFormat="1">
      <c r="A49" s="47"/>
      <c r="B49" s="54" t="s">
        <v>197</v>
      </c>
      <c r="C49" s="46">
        <v>835</v>
      </c>
    </row>
    <row r="50" spans="1:3" s="16" customFormat="1">
      <c r="A50" s="47"/>
      <c r="B50" s="54" t="s">
        <v>42</v>
      </c>
      <c r="C50" s="46">
        <v>284</v>
      </c>
    </row>
    <row r="51" spans="1:3" s="16" customFormat="1">
      <c r="A51" s="47"/>
      <c r="B51" s="54" t="s">
        <v>87</v>
      </c>
      <c r="C51" s="46">
        <v>17</v>
      </c>
    </row>
    <row r="52" spans="1:3" s="16" customFormat="1">
      <c r="A52" s="47"/>
      <c r="B52" s="54" t="s">
        <v>55</v>
      </c>
      <c r="C52" s="46">
        <v>617</v>
      </c>
    </row>
    <row r="53" spans="1:3" s="16" customFormat="1">
      <c r="A53" s="7"/>
      <c r="B53" s="11"/>
      <c r="C53" s="37"/>
    </row>
    <row r="54" spans="1:3" s="16" customFormat="1">
      <c r="A54" s="52">
        <v>3315</v>
      </c>
      <c r="B54" s="53" t="s">
        <v>140</v>
      </c>
      <c r="C54" s="110">
        <f>SUM(C55:C56)</f>
        <v>186</v>
      </c>
    </row>
    <row r="55" spans="1:3" s="16" customFormat="1">
      <c r="A55" s="47"/>
      <c r="B55" s="54" t="s">
        <v>43</v>
      </c>
      <c r="C55" s="117">
        <v>137</v>
      </c>
    </row>
    <row r="56" spans="1:3" s="16" customFormat="1">
      <c r="A56" s="47"/>
      <c r="B56" s="54" t="s">
        <v>220</v>
      </c>
      <c r="C56" s="117">
        <v>49</v>
      </c>
    </row>
    <row r="57" spans="1:3" s="16" customFormat="1">
      <c r="A57" s="7"/>
      <c r="B57" s="11"/>
      <c r="C57" s="37"/>
    </row>
    <row r="58" spans="1:3" s="32" customFormat="1">
      <c r="A58" s="52">
        <v>3319</v>
      </c>
      <c r="B58" s="53" t="s">
        <v>27</v>
      </c>
      <c r="C58" s="110">
        <f>SUM(C59:C64)</f>
        <v>3483</v>
      </c>
    </row>
    <row r="59" spans="1:3" s="16" customFormat="1">
      <c r="A59" s="57"/>
      <c r="B59" s="54" t="s">
        <v>83</v>
      </c>
      <c r="C59" s="46">
        <v>1888</v>
      </c>
    </row>
    <row r="60" spans="1:3" s="16" customFormat="1">
      <c r="A60" s="57"/>
      <c r="B60" s="54" t="s">
        <v>200</v>
      </c>
      <c r="C60" s="117">
        <v>1237</v>
      </c>
    </row>
    <row r="61" spans="1:3" s="102" customFormat="1">
      <c r="A61" s="104"/>
      <c r="B61" s="54" t="s">
        <v>9</v>
      </c>
      <c r="C61" s="117">
        <v>45</v>
      </c>
    </row>
    <row r="62" spans="1:3" s="16" customFormat="1">
      <c r="A62" s="57"/>
      <c r="B62" s="54" t="s">
        <v>176</v>
      </c>
      <c r="C62" s="117">
        <v>132</v>
      </c>
    </row>
    <row r="63" spans="1:3" s="16" customFormat="1">
      <c r="A63" s="57"/>
      <c r="B63" s="54" t="s">
        <v>79</v>
      </c>
      <c r="C63" s="117">
        <v>40</v>
      </c>
    </row>
    <row r="64" spans="1:3" s="16" customFormat="1">
      <c r="A64" s="57"/>
      <c r="B64" s="54" t="s">
        <v>199</v>
      </c>
      <c r="C64" s="117">
        <v>141</v>
      </c>
    </row>
    <row r="65" spans="1:3" s="31" customFormat="1">
      <c r="A65" s="68"/>
      <c r="B65" s="11"/>
      <c r="C65" s="69"/>
    </row>
    <row r="66" spans="1:3" s="23" customFormat="1">
      <c r="A66" s="52">
        <v>3322</v>
      </c>
      <c r="B66" s="53" t="s">
        <v>28</v>
      </c>
      <c r="C66" s="110">
        <f>SUM(C67:C69)</f>
        <v>750</v>
      </c>
    </row>
    <row r="67" spans="1:3" s="16" customFormat="1">
      <c r="A67" s="70"/>
      <c r="B67" s="71" t="s">
        <v>81</v>
      </c>
      <c r="C67" s="46">
        <v>150</v>
      </c>
    </row>
    <row r="68" spans="1:3" s="16" customFormat="1">
      <c r="A68" s="70"/>
      <c r="B68" s="71" t="s">
        <v>192</v>
      </c>
      <c r="C68" s="117">
        <v>300</v>
      </c>
    </row>
    <row r="69" spans="1:3" s="16" customFormat="1">
      <c r="A69" s="47"/>
      <c r="B69" s="56" t="s">
        <v>10</v>
      </c>
      <c r="C69" s="117">
        <v>300</v>
      </c>
    </row>
    <row r="70" spans="1:3" s="16" customFormat="1">
      <c r="A70" s="47"/>
      <c r="B70" s="56"/>
      <c r="C70" s="46"/>
    </row>
    <row r="71" spans="1:3" s="23" customFormat="1">
      <c r="A71" s="52">
        <v>3322</v>
      </c>
      <c r="B71" s="53" t="s">
        <v>177</v>
      </c>
      <c r="C71" s="110">
        <f>SUM(C72)</f>
        <v>1025</v>
      </c>
    </row>
    <row r="72" spans="1:3" s="16" customFormat="1">
      <c r="A72" s="70"/>
      <c r="B72" s="71" t="s">
        <v>29</v>
      </c>
      <c r="C72" s="117">
        <v>1025</v>
      </c>
    </row>
    <row r="73" spans="1:3" s="16" customFormat="1">
      <c r="A73" s="70"/>
      <c r="B73" s="100"/>
      <c r="C73" s="46"/>
    </row>
    <row r="74" spans="1:3" s="16" customFormat="1">
      <c r="A74" s="52">
        <v>3341</v>
      </c>
      <c r="B74" s="53" t="s">
        <v>102</v>
      </c>
      <c r="C74" s="110">
        <f>SUM(C75:C76)</f>
        <v>1021</v>
      </c>
    </row>
    <row r="75" spans="1:3" s="16" customFormat="1">
      <c r="A75" s="47"/>
      <c r="B75" s="54" t="s">
        <v>56</v>
      </c>
      <c r="C75" s="46">
        <v>971</v>
      </c>
    </row>
    <row r="76" spans="1:3" s="16" customFormat="1">
      <c r="A76" s="47"/>
      <c r="B76" s="54" t="s">
        <v>147</v>
      </c>
      <c r="C76" s="46">
        <v>50</v>
      </c>
    </row>
    <row r="77" spans="1:3" s="16" customFormat="1">
      <c r="A77" s="2"/>
      <c r="B77" s="105"/>
      <c r="C77" s="37"/>
    </row>
    <row r="78" spans="1:3" s="32" customFormat="1">
      <c r="A78" s="52">
        <v>3349</v>
      </c>
      <c r="B78" s="53" t="s">
        <v>103</v>
      </c>
      <c r="C78" s="127">
        <v>330</v>
      </c>
    </row>
    <row r="79" spans="1:3" s="32" customFormat="1">
      <c r="A79" s="64"/>
      <c r="B79" s="73"/>
      <c r="C79" s="126"/>
    </row>
    <row r="80" spans="1:3" s="32" customFormat="1">
      <c r="A80" s="52">
        <v>3399</v>
      </c>
      <c r="B80" s="53" t="s">
        <v>104</v>
      </c>
      <c r="C80" s="127">
        <v>190</v>
      </c>
    </row>
    <row r="81" spans="1:3" s="32" customFormat="1">
      <c r="A81" s="64"/>
      <c r="B81" s="73"/>
      <c r="C81" s="126"/>
    </row>
    <row r="82" spans="1:3" s="16" customFormat="1">
      <c r="A82" s="52">
        <v>3421</v>
      </c>
      <c r="B82" s="53" t="s">
        <v>149</v>
      </c>
      <c r="C82" s="110">
        <f>SUM(C83:C83)</f>
        <v>399</v>
      </c>
    </row>
    <row r="83" spans="1:3" s="16" customFormat="1">
      <c r="A83" s="66"/>
      <c r="B83" s="54" t="s">
        <v>148</v>
      </c>
      <c r="C83" s="117">
        <v>399</v>
      </c>
    </row>
    <row r="84" spans="1:3" s="16" customFormat="1">
      <c r="A84" s="67"/>
      <c r="B84" s="12"/>
      <c r="C84" s="37"/>
    </row>
    <row r="85" spans="1:3" s="32" customFormat="1">
      <c r="A85" s="52">
        <v>3429</v>
      </c>
      <c r="B85" s="53" t="s">
        <v>105</v>
      </c>
      <c r="C85" s="110">
        <f>SUM(C86:C90)</f>
        <v>5830</v>
      </c>
    </row>
    <row r="86" spans="1:3" s="16" customFormat="1">
      <c r="A86" s="70"/>
      <c r="B86" s="54" t="s">
        <v>91</v>
      </c>
      <c r="C86" s="46">
        <v>590</v>
      </c>
    </row>
    <row r="87" spans="1:3" s="16" customFormat="1">
      <c r="A87" s="70"/>
      <c r="B87" s="54" t="s">
        <v>225</v>
      </c>
      <c r="C87" s="46">
        <v>40</v>
      </c>
    </row>
    <row r="88" spans="1:3" s="16" customFormat="1">
      <c r="A88" s="70"/>
      <c r="B88" s="54" t="s">
        <v>226</v>
      </c>
      <c r="C88" s="46">
        <v>2200</v>
      </c>
    </row>
    <row r="89" spans="1:3" s="16" customFormat="1">
      <c r="A89" s="70"/>
      <c r="B89" s="54" t="s">
        <v>156</v>
      </c>
      <c r="C89" s="124">
        <v>2000</v>
      </c>
    </row>
    <row r="90" spans="1:3" s="16" customFormat="1">
      <c r="A90" s="70"/>
      <c r="B90" s="54" t="s">
        <v>3</v>
      </c>
      <c r="C90" s="124">
        <v>1000</v>
      </c>
    </row>
    <row r="91" spans="1:3" s="16" customFormat="1">
      <c r="A91" s="74"/>
      <c r="B91" s="11"/>
      <c r="C91" s="69"/>
    </row>
    <row r="92" spans="1:3" s="16" customFormat="1">
      <c r="A92" s="52">
        <v>3612</v>
      </c>
      <c r="B92" s="53" t="s">
        <v>12</v>
      </c>
      <c r="C92" s="110">
        <f>SUM(C93:C93)</f>
        <v>18881</v>
      </c>
    </row>
    <row r="93" spans="1:3" s="16" customFormat="1">
      <c r="A93" s="75"/>
      <c r="B93" s="54" t="s">
        <v>222</v>
      </c>
      <c r="C93" s="46">
        <v>18881</v>
      </c>
    </row>
    <row r="94" spans="1:3" s="16" customFormat="1">
      <c r="A94" s="7"/>
      <c r="B94" s="11"/>
      <c r="C94" s="37"/>
    </row>
    <row r="95" spans="1:3" s="16" customFormat="1">
      <c r="A95" s="52">
        <v>3613</v>
      </c>
      <c r="B95" s="53" t="s">
        <v>0</v>
      </c>
      <c r="C95" s="110">
        <f>SUM(C96:C97)</f>
        <v>3200</v>
      </c>
    </row>
    <row r="96" spans="1:3" s="16" customFormat="1">
      <c r="A96" s="75"/>
      <c r="B96" s="54" t="s">
        <v>206</v>
      </c>
      <c r="C96" s="117">
        <f>200+900+150+250</f>
        <v>1500</v>
      </c>
    </row>
    <row r="97" spans="1:3" s="16" customFormat="1">
      <c r="A97" s="75"/>
      <c r="B97" s="54" t="s">
        <v>1</v>
      </c>
      <c r="C97" s="117">
        <f>20+80+1600</f>
        <v>1700</v>
      </c>
    </row>
    <row r="98" spans="1:3" s="16" customFormat="1">
      <c r="A98" s="2"/>
      <c r="B98" s="9"/>
      <c r="C98" s="37"/>
    </row>
    <row r="99" spans="1:3" s="32" customFormat="1">
      <c r="A99" s="52">
        <v>3631</v>
      </c>
      <c r="B99" s="53" t="s">
        <v>106</v>
      </c>
      <c r="C99" s="110">
        <f>SUM(C100:C101)</f>
        <v>700</v>
      </c>
    </row>
    <row r="100" spans="1:3" s="16" customFormat="1">
      <c r="A100" s="47"/>
      <c r="B100" s="54" t="s">
        <v>57</v>
      </c>
      <c r="C100" s="46">
        <v>100</v>
      </c>
    </row>
    <row r="101" spans="1:3" s="16" customFormat="1">
      <c r="A101" s="47"/>
      <c r="B101" s="54" t="s">
        <v>227</v>
      </c>
      <c r="C101" s="46">
        <v>600</v>
      </c>
    </row>
    <row r="102" spans="1:3" s="16" customFormat="1">
      <c r="A102" s="3"/>
      <c r="B102" s="9"/>
      <c r="C102" s="37"/>
    </row>
    <row r="103" spans="1:3" s="32" customFormat="1">
      <c r="A103" s="52">
        <v>3632</v>
      </c>
      <c r="B103" s="53" t="s">
        <v>107</v>
      </c>
      <c r="C103" s="110">
        <f>SUM(C104:C104)</f>
        <v>20</v>
      </c>
    </row>
    <row r="104" spans="1:3" s="32" customFormat="1">
      <c r="A104" s="55"/>
      <c r="B104" s="63" t="s">
        <v>45</v>
      </c>
      <c r="C104" s="46">
        <v>20</v>
      </c>
    </row>
    <row r="105" spans="1:3" s="16" customFormat="1">
      <c r="A105" s="2"/>
      <c r="B105" s="9"/>
      <c r="C105" s="37"/>
    </row>
    <row r="106" spans="1:3" s="32" customFormat="1">
      <c r="A106" s="52">
        <v>3633</v>
      </c>
      <c r="B106" s="53" t="s">
        <v>109</v>
      </c>
      <c r="C106" s="110">
        <f>SUM(C107:C107)</f>
        <v>100</v>
      </c>
    </row>
    <row r="107" spans="1:3" s="16" customFormat="1">
      <c r="A107" s="47"/>
      <c r="B107" s="54" t="s">
        <v>80</v>
      </c>
      <c r="C107" s="46">
        <v>100</v>
      </c>
    </row>
    <row r="108" spans="1:3" s="16" customFormat="1">
      <c r="A108" s="7"/>
      <c r="B108" s="11"/>
      <c r="C108" s="69"/>
    </row>
    <row r="109" spans="1:3" s="32" customFormat="1">
      <c r="A109" s="52">
        <v>3635</v>
      </c>
      <c r="B109" s="53" t="s">
        <v>110</v>
      </c>
      <c r="C109" s="110">
        <f>SUM(C110:C111)</f>
        <v>2980</v>
      </c>
    </row>
    <row r="110" spans="1:3" s="16" customFormat="1">
      <c r="A110" s="70"/>
      <c r="B110" s="58" t="s">
        <v>178</v>
      </c>
      <c r="C110" s="46">
        <v>1880</v>
      </c>
    </row>
    <row r="111" spans="1:3" s="16" customFormat="1">
      <c r="A111" s="70"/>
      <c r="B111" s="58" t="s">
        <v>228</v>
      </c>
      <c r="C111" s="46">
        <v>1100</v>
      </c>
    </row>
    <row r="112" spans="1:3" s="16" customFormat="1">
      <c r="A112" s="74"/>
      <c r="B112" s="78"/>
      <c r="C112" s="37"/>
    </row>
    <row r="113" spans="1:3" s="32" customFormat="1">
      <c r="A113" s="52">
        <v>3639</v>
      </c>
      <c r="B113" s="53" t="s">
        <v>111</v>
      </c>
      <c r="C113" s="110">
        <f>SUM(C114:C118)</f>
        <v>20105</v>
      </c>
    </row>
    <row r="114" spans="1:3" s="32" customFormat="1">
      <c r="A114" s="70"/>
      <c r="B114" s="54" t="s">
        <v>44</v>
      </c>
      <c r="C114" s="117">
        <v>19222</v>
      </c>
    </row>
    <row r="115" spans="1:3" s="32" customFormat="1">
      <c r="A115" s="70"/>
      <c r="B115" s="54" t="s">
        <v>166</v>
      </c>
      <c r="C115" s="117">
        <v>300</v>
      </c>
    </row>
    <row r="116" spans="1:3" s="32" customFormat="1">
      <c r="A116" s="70"/>
      <c r="B116" s="54" t="s">
        <v>123</v>
      </c>
      <c r="C116" s="117">
        <v>15</v>
      </c>
    </row>
    <row r="117" spans="1:3" s="32" customFormat="1">
      <c r="A117" s="70"/>
      <c r="B117" s="54" t="s">
        <v>193</v>
      </c>
      <c r="C117" s="117">
        <v>5</v>
      </c>
    </row>
    <row r="118" spans="1:3" s="16" customFormat="1">
      <c r="A118" s="70"/>
      <c r="B118" s="77" t="s">
        <v>58</v>
      </c>
      <c r="C118" s="117">
        <v>563</v>
      </c>
    </row>
    <row r="119" spans="1:3" s="16" customFormat="1">
      <c r="A119" s="67"/>
      <c r="B119" s="79"/>
      <c r="C119" s="37"/>
    </row>
    <row r="120" spans="1:3" s="16" customFormat="1">
      <c r="A120" s="52">
        <v>3722</v>
      </c>
      <c r="B120" s="53" t="s">
        <v>112</v>
      </c>
      <c r="C120" s="110">
        <f>SUM(C121:C128)</f>
        <v>4633</v>
      </c>
    </row>
    <row r="121" spans="1:3" s="16" customFormat="1">
      <c r="A121" s="60"/>
      <c r="B121" s="63" t="s">
        <v>31</v>
      </c>
      <c r="C121" s="46">
        <v>70</v>
      </c>
    </row>
    <row r="122" spans="1:3" s="16" customFormat="1">
      <c r="A122" s="47"/>
      <c r="B122" s="54" t="s">
        <v>141</v>
      </c>
      <c r="C122" s="46">
        <v>3131</v>
      </c>
    </row>
    <row r="123" spans="1:3" s="16" customFormat="1">
      <c r="A123" s="47"/>
      <c r="B123" s="54" t="s">
        <v>14</v>
      </c>
      <c r="C123" s="46">
        <v>10</v>
      </c>
    </row>
    <row r="124" spans="1:3" s="16" customFormat="1">
      <c r="A124" s="47"/>
      <c r="B124" s="54" t="s">
        <v>35</v>
      </c>
      <c r="C124" s="46">
        <v>150</v>
      </c>
    </row>
    <row r="125" spans="1:3" s="16" customFormat="1">
      <c r="A125" s="47"/>
      <c r="B125" s="54" t="s">
        <v>165</v>
      </c>
      <c r="C125" s="46">
        <v>152</v>
      </c>
    </row>
    <row r="126" spans="1:3" s="16" customFormat="1">
      <c r="A126" s="47"/>
      <c r="B126" s="54" t="s">
        <v>5</v>
      </c>
      <c r="C126" s="46">
        <v>60</v>
      </c>
    </row>
    <row r="127" spans="1:3" s="16" customFormat="1">
      <c r="A127" s="47"/>
      <c r="B127" s="54" t="s">
        <v>229</v>
      </c>
      <c r="C127" s="46">
        <v>1000</v>
      </c>
    </row>
    <row r="128" spans="1:3" s="16" customFormat="1">
      <c r="A128" s="47"/>
      <c r="B128" s="54" t="s">
        <v>127</v>
      </c>
      <c r="C128" s="46">
        <v>60</v>
      </c>
    </row>
    <row r="129" spans="1:3" s="16" customFormat="1">
      <c r="A129" s="7"/>
      <c r="B129" s="11"/>
      <c r="C129" s="69"/>
    </row>
    <row r="130" spans="1:3" s="32" customFormat="1">
      <c r="A130" s="52">
        <v>3745</v>
      </c>
      <c r="B130" s="53" t="s">
        <v>17</v>
      </c>
      <c r="C130" s="110">
        <f>SUM(C131:C132)</f>
        <v>241</v>
      </c>
    </row>
    <row r="131" spans="1:3" s="30" customFormat="1" ht="25.5">
      <c r="A131" s="70"/>
      <c r="B131" s="77" t="s">
        <v>190</v>
      </c>
      <c r="C131" s="46">
        <v>235</v>
      </c>
    </row>
    <row r="132" spans="1:3" s="30" customFormat="1" ht="25.5">
      <c r="A132" s="70"/>
      <c r="B132" s="77" t="s">
        <v>194</v>
      </c>
      <c r="C132" s="46">
        <v>6</v>
      </c>
    </row>
    <row r="133" spans="1:3" s="30" customFormat="1">
      <c r="A133" s="74"/>
      <c r="B133" s="80"/>
      <c r="C133" s="37"/>
    </row>
    <row r="134" spans="1:3" s="23" customFormat="1">
      <c r="A134" s="52">
        <v>4349</v>
      </c>
      <c r="B134" s="53" t="s">
        <v>203</v>
      </c>
      <c r="C134" s="106">
        <f>SUM(C135:C137)</f>
        <v>1152</v>
      </c>
    </row>
    <row r="135" spans="1:3" s="23" customFormat="1">
      <c r="A135" s="81"/>
      <c r="B135" s="56" t="s">
        <v>92</v>
      </c>
      <c r="C135" s="117">
        <v>1050</v>
      </c>
    </row>
    <row r="136" spans="1:3" s="16" customFormat="1">
      <c r="A136" s="47"/>
      <c r="B136" s="54" t="s">
        <v>73</v>
      </c>
      <c r="C136" s="46">
        <v>72</v>
      </c>
    </row>
    <row r="137" spans="1:3" s="16" customFormat="1">
      <c r="B137" s="47" t="s">
        <v>204</v>
      </c>
      <c r="C137" s="46">
        <v>30</v>
      </c>
    </row>
    <row r="138" spans="1:3" s="16" customFormat="1">
      <c r="A138" s="2"/>
      <c r="B138" s="9"/>
      <c r="C138" s="37"/>
    </row>
    <row r="139" spans="1:3" s="16" customFormat="1">
      <c r="A139" s="52">
        <v>4379</v>
      </c>
      <c r="B139" s="53" t="s">
        <v>89</v>
      </c>
      <c r="C139" s="110">
        <f>SUM(C140)</f>
        <v>5</v>
      </c>
    </row>
    <row r="140" spans="1:3" s="16" customFormat="1">
      <c r="A140" s="47"/>
      <c r="B140" s="54" t="s">
        <v>90</v>
      </c>
      <c r="C140" s="46">
        <v>5</v>
      </c>
    </row>
    <row r="141" spans="1:3" s="16" customFormat="1">
      <c r="A141" s="7"/>
      <c r="B141" s="11"/>
      <c r="C141" s="69"/>
    </row>
    <row r="142" spans="1:3" s="16" customFormat="1">
      <c r="A142" s="39">
        <v>5212</v>
      </c>
      <c r="B142" s="82" t="s">
        <v>161</v>
      </c>
      <c r="C142" s="110">
        <f>SUM(C143:C144)</f>
        <v>20</v>
      </c>
    </row>
    <row r="143" spans="1:3" s="16" customFormat="1">
      <c r="A143" s="47"/>
      <c r="B143" s="54" t="s">
        <v>162</v>
      </c>
      <c r="C143" s="46">
        <v>20</v>
      </c>
    </row>
    <row r="144" spans="1:3" s="16" customFormat="1">
      <c r="A144" s="47"/>
      <c r="B144" s="54"/>
      <c r="C144" s="46"/>
    </row>
    <row r="145" spans="1:3" s="16" customFormat="1">
      <c r="A145" s="39">
        <v>5272</v>
      </c>
      <c r="B145" s="82" t="s">
        <v>210</v>
      </c>
      <c r="C145" s="110">
        <f>SUM(C146:C146)</f>
        <v>20</v>
      </c>
    </row>
    <row r="146" spans="1:3" s="16" customFormat="1">
      <c r="A146" s="47"/>
      <c r="B146" s="54" t="s">
        <v>163</v>
      </c>
      <c r="C146" s="46">
        <v>20</v>
      </c>
    </row>
    <row r="147" spans="1:3" s="16" customFormat="1">
      <c r="A147" s="2"/>
      <c r="B147" s="9"/>
      <c r="C147" s="37"/>
    </row>
    <row r="148" spans="1:3" s="32" customFormat="1">
      <c r="A148" s="52">
        <v>5311</v>
      </c>
      <c r="B148" s="53" t="s">
        <v>18</v>
      </c>
      <c r="C148" s="110">
        <f>SUM(C149:C154)</f>
        <v>5085</v>
      </c>
    </row>
    <row r="149" spans="1:3" s="16" customFormat="1">
      <c r="A149" s="47"/>
      <c r="B149" s="54" t="s">
        <v>179</v>
      </c>
      <c r="C149" s="117">
        <v>3042</v>
      </c>
    </row>
    <row r="150" spans="1:3" s="16" customFormat="1">
      <c r="A150" s="47"/>
      <c r="B150" s="54" t="s">
        <v>42</v>
      </c>
      <c r="C150" s="117">
        <f>761+274</f>
        <v>1035</v>
      </c>
    </row>
    <row r="151" spans="1:3" s="16" customFormat="1">
      <c r="A151" s="47"/>
      <c r="B151" s="54" t="s">
        <v>180</v>
      </c>
      <c r="C151" s="46">
        <v>61</v>
      </c>
    </row>
    <row r="152" spans="1:3" s="16" customFormat="1">
      <c r="A152" s="47"/>
      <c r="B152" s="54" t="s">
        <v>55</v>
      </c>
      <c r="C152" s="46">
        <v>647</v>
      </c>
    </row>
    <row r="153" spans="1:3" s="16" customFormat="1">
      <c r="A153" s="47"/>
      <c r="B153" s="54" t="s">
        <v>144</v>
      </c>
      <c r="C153" s="46">
        <v>180</v>
      </c>
    </row>
    <row r="154" spans="1:3" s="16" customFormat="1">
      <c r="A154" s="47"/>
      <c r="B154" s="54" t="s">
        <v>151</v>
      </c>
      <c r="C154" s="46">
        <v>120</v>
      </c>
    </row>
    <row r="155" spans="1:3" s="16" customFormat="1">
      <c r="A155" s="7"/>
      <c r="B155" s="11"/>
      <c r="C155" s="37"/>
    </row>
    <row r="156" spans="1:3" s="32" customFormat="1">
      <c r="A156" s="52">
        <v>5512</v>
      </c>
      <c r="B156" s="53" t="s">
        <v>19</v>
      </c>
      <c r="C156" s="106">
        <f>SUM(C157:C160)</f>
        <v>9041</v>
      </c>
    </row>
    <row r="157" spans="1:3" s="16" customFormat="1">
      <c r="A157" s="47"/>
      <c r="B157" s="54" t="s">
        <v>179</v>
      </c>
      <c r="C157" s="46">
        <v>525</v>
      </c>
    </row>
    <row r="158" spans="1:3" s="16" customFormat="1">
      <c r="A158" s="47"/>
      <c r="B158" s="54" t="s">
        <v>42</v>
      </c>
      <c r="C158" s="46">
        <v>80</v>
      </c>
    </row>
    <row r="159" spans="1:3" s="16" customFormat="1">
      <c r="A159" s="47"/>
      <c r="B159" s="54" t="s">
        <v>55</v>
      </c>
      <c r="C159" s="46">
        <v>750</v>
      </c>
    </row>
    <row r="160" spans="1:3" s="16" customFormat="1">
      <c r="A160" s="47"/>
      <c r="B160" s="54" t="s">
        <v>213</v>
      </c>
      <c r="C160" s="117">
        <v>7686</v>
      </c>
    </row>
    <row r="161" spans="1:4" s="16" customFormat="1">
      <c r="A161" s="7"/>
      <c r="B161" s="11"/>
      <c r="C161" s="37"/>
    </row>
    <row r="162" spans="1:4" s="16" customFormat="1">
      <c r="A162" s="52">
        <v>6112</v>
      </c>
      <c r="B162" s="53" t="s">
        <v>20</v>
      </c>
      <c r="C162" s="110">
        <f>SUM(C163:C164)</f>
        <v>2680</v>
      </c>
    </row>
    <row r="163" spans="1:4" s="16" customFormat="1">
      <c r="A163" s="55"/>
      <c r="B163" s="56" t="s">
        <v>181</v>
      </c>
      <c r="C163" s="46">
        <f>1970+140+320+170</f>
        <v>2600</v>
      </c>
    </row>
    <row r="164" spans="1:4" s="16" customFormat="1">
      <c r="A164" s="55"/>
      <c r="B164" s="56" t="s">
        <v>84</v>
      </c>
      <c r="C164" s="46">
        <v>80</v>
      </c>
    </row>
    <row r="165" spans="1:4" s="16" customFormat="1">
      <c r="A165" s="64"/>
      <c r="B165" s="72"/>
      <c r="C165" s="37"/>
    </row>
    <row r="166" spans="1:4" s="32" customFormat="1">
      <c r="A166" s="52">
        <v>6171</v>
      </c>
      <c r="B166" s="53" t="s">
        <v>223</v>
      </c>
      <c r="C166" s="110">
        <f>SUM(C167:C176)</f>
        <v>5651</v>
      </c>
    </row>
    <row r="167" spans="1:4" ht="25.5">
      <c r="A167" s="70"/>
      <c r="B167" s="54" t="s">
        <v>189</v>
      </c>
      <c r="C167" s="117">
        <v>1297</v>
      </c>
    </row>
    <row r="168" spans="1:4">
      <c r="A168" s="70"/>
      <c r="B168" s="54" t="s">
        <v>208</v>
      </c>
      <c r="C168" s="117">
        <v>65</v>
      </c>
    </row>
    <row r="169" spans="1:4">
      <c r="A169" s="70"/>
      <c r="B169" s="54" t="s">
        <v>188</v>
      </c>
      <c r="C169" s="117">
        <f>250+200+78+500+100+500+1480</f>
        <v>3108</v>
      </c>
    </row>
    <row r="170" spans="1:4">
      <c r="A170" s="70"/>
      <c r="B170" s="54" t="s">
        <v>84</v>
      </c>
      <c r="C170" s="117">
        <v>570</v>
      </c>
    </row>
    <row r="171" spans="1:4">
      <c r="A171" s="70"/>
      <c r="B171" s="54" t="s">
        <v>46</v>
      </c>
      <c r="C171" s="117">
        <v>150</v>
      </c>
    </row>
    <row r="172" spans="1:4">
      <c r="A172" s="70"/>
      <c r="B172" s="54" t="s">
        <v>47</v>
      </c>
      <c r="C172" s="117">
        <v>0</v>
      </c>
    </row>
    <row r="173" spans="1:4">
      <c r="A173" s="70"/>
      <c r="B173" s="54" t="s">
        <v>48</v>
      </c>
      <c r="C173" s="117">
        <f>85+10+10+33+20</f>
        <v>158</v>
      </c>
    </row>
    <row r="174" spans="1:4">
      <c r="A174" s="70"/>
      <c r="B174" s="54" t="s">
        <v>124</v>
      </c>
      <c r="C174" s="46">
        <f>43+40</f>
        <v>83</v>
      </c>
    </row>
    <row r="175" spans="1:4" ht="25.5">
      <c r="A175" s="47"/>
      <c r="B175" s="54" t="s">
        <v>187</v>
      </c>
      <c r="C175" s="46">
        <v>200</v>
      </c>
      <c r="D175" s="109"/>
    </row>
    <row r="176" spans="1:4">
      <c r="A176" s="70"/>
      <c r="B176" s="54" t="s">
        <v>186</v>
      </c>
      <c r="C176" s="46">
        <v>20</v>
      </c>
    </row>
    <row r="177" spans="1:3">
      <c r="A177" s="74"/>
      <c r="B177" s="11"/>
      <c r="C177" s="37"/>
    </row>
    <row r="178" spans="1:3">
      <c r="A178" s="52">
        <v>6171</v>
      </c>
      <c r="B178" s="53" t="s">
        <v>8</v>
      </c>
      <c r="C178" s="110">
        <f>SUM(C179:C184)</f>
        <v>24270</v>
      </c>
    </row>
    <row r="179" spans="1:3">
      <c r="A179" s="70"/>
      <c r="B179" s="54" t="s">
        <v>179</v>
      </c>
      <c r="C179" s="117">
        <v>17261</v>
      </c>
    </row>
    <row r="180" spans="1:3">
      <c r="A180" s="70"/>
      <c r="B180" s="54" t="s">
        <v>42</v>
      </c>
      <c r="C180" s="117">
        <f>4253+1531</f>
        <v>5784</v>
      </c>
    </row>
    <row r="181" spans="1:3">
      <c r="A181" s="70"/>
      <c r="B181" s="54" t="s">
        <v>180</v>
      </c>
      <c r="C181" s="46">
        <v>344</v>
      </c>
    </row>
    <row r="182" spans="1:3">
      <c r="A182" s="70"/>
      <c r="B182" s="62" t="s">
        <v>2</v>
      </c>
      <c r="C182" s="46">
        <v>88</v>
      </c>
    </row>
    <row r="183" spans="1:3">
      <c r="A183" s="70"/>
      <c r="B183" s="54" t="s">
        <v>78</v>
      </c>
      <c r="C183" s="46">
        <v>351</v>
      </c>
    </row>
    <row r="184" spans="1:3">
      <c r="A184" s="70"/>
      <c r="B184" s="54" t="s">
        <v>137</v>
      </c>
      <c r="C184" s="46">
        <v>442</v>
      </c>
    </row>
    <row r="185" spans="1:3">
      <c r="A185" s="74"/>
      <c r="B185" s="11"/>
      <c r="C185" s="69"/>
    </row>
    <row r="186" spans="1:3">
      <c r="A186" s="52">
        <v>6171</v>
      </c>
      <c r="B186" s="53" t="s">
        <v>7</v>
      </c>
      <c r="C186" s="110">
        <f>SUM(C187:C187)</f>
        <v>200</v>
      </c>
    </row>
    <row r="187" spans="1:3">
      <c r="A187" s="75"/>
      <c r="B187" s="54" t="s">
        <v>171</v>
      </c>
      <c r="C187" s="46">
        <v>200</v>
      </c>
    </row>
    <row r="188" spans="1:3">
      <c r="A188" s="74"/>
      <c r="B188" s="11"/>
      <c r="C188" s="37"/>
    </row>
    <row r="189" spans="1:3">
      <c r="A189" s="52">
        <v>6171</v>
      </c>
      <c r="B189" s="53" t="s">
        <v>184</v>
      </c>
      <c r="C189" s="110">
        <f>SUM(C190:C193)</f>
        <v>1030</v>
      </c>
    </row>
    <row r="190" spans="1:3" s="103" customFormat="1">
      <c r="A190" s="76"/>
      <c r="B190" s="62" t="s">
        <v>182</v>
      </c>
      <c r="C190" s="46">
        <v>50</v>
      </c>
    </row>
    <row r="191" spans="1:3" s="108" customFormat="1">
      <c r="A191" s="107"/>
      <c r="B191" s="62" t="s">
        <v>207</v>
      </c>
      <c r="C191" s="117">
        <v>250</v>
      </c>
    </row>
    <row r="192" spans="1:3" s="103" customFormat="1">
      <c r="A192" s="76"/>
      <c r="B192" s="62" t="s">
        <v>86</v>
      </c>
      <c r="C192" s="46">
        <f>25+235+250</f>
        <v>510</v>
      </c>
    </row>
    <row r="193" spans="1:3" s="103" customFormat="1">
      <c r="A193" s="76"/>
      <c r="B193" s="62" t="s">
        <v>183</v>
      </c>
      <c r="C193" s="46">
        <v>220</v>
      </c>
    </row>
    <row r="194" spans="1:3">
      <c r="A194" s="74"/>
      <c r="B194" s="11"/>
      <c r="C194" s="69"/>
    </row>
    <row r="195" spans="1:3" s="6" customFormat="1">
      <c r="A195" s="52">
        <v>6171</v>
      </c>
      <c r="B195" s="53" t="s">
        <v>21</v>
      </c>
      <c r="C195" s="110">
        <f>SUM(C196:C198)</f>
        <v>103</v>
      </c>
    </row>
    <row r="196" spans="1:3">
      <c r="A196" s="47"/>
      <c r="B196" s="54" t="s">
        <v>153</v>
      </c>
      <c r="C196" s="46">
        <v>15</v>
      </c>
    </row>
    <row r="197" spans="1:3">
      <c r="A197" s="47"/>
      <c r="B197" s="54" t="s">
        <v>185</v>
      </c>
      <c r="C197" s="46">
        <v>15</v>
      </c>
    </row>
    <row r="198" spans="1:3">
      <c r="A198" s="47"/>
      <c r="B198" s="54" t="s">
        <v>160</v>
      </c>
      <c r="C198" s="46">
        <v>73</v>
      </c>
    </row>
    <row r="199" spans="1:3">
      <c r="A199" s="7"/>
      <c r="B199" s="11"/>
      <c r="C199" s="37"/>
    </row>
    <row r="200" spans="1:3">
      <c r="A200" s="52">
        <v>6171</v>
      </c>
      <c r="B200" s="53" t="s">
        <v>41</v>
      </c>
      <c r="C200" s="110">
        <f>SUM(C201:C202)</f>
        <v>482</v>
      </c>
    </row>
    <row r="201" spans="1:3">
      <c r="A201" s="70"/>
      <c r="B201" s="54" t="s">
        <v>40</v>
      </c>
      <c r="C201" s="117">
        <v>209</v>
      </c>
    </row>
    <row r="202" spans="1:3">
      <c r="A202" s="70"/>
      <c r="B202" s="54" t="s">
        <v>209</v>
      </c>
      <c r="C202" s="117">
        <v>273</v>
      </c>
    </row>
    <row r="203" spans="1:3">
      <c r="A203" s="74"/>
      <c r="B203" s="11"/>
      <c r="C203" s="37"/>
    </row>
    <row r="204" spans="1:3">
      <c r="A204" s="52">
        <v>6171</v>
      </c>
      <c r="B204" s="53" t="s">
        <v>117</v>
      </c>
      <c r="C204" s="110">
        <f>SUM(C205:C206)</f>
        <v>50</v>
      </c>
    </row>
    <row r="205" spans="1:3">
      <c r="A205" s="70"/>
      <c r="B205" s="54" t="s">
        <v>158</v>
      </c>
      <c r="C205" s="46">
        <v>0</v>
      </c>
    </row>
    <row r="206" spans="1:3">
      <c r="A206" s="70"/>
      <c r="B206" s="54" t="s">
        <v>159</v>
      </c>
      <c r="C206" s="46">
        <v>50</v>
      </c>
    </row>
    <row r="207" spans="1:3">
      <c r="A207" s="74"/>
      <c r="B207" s="11"/>
      <c r="C207" s="37"/>
    </row>
    <row r="208" spans="1:3">
      <c r="A208" s="52">
        <v>6310</v>
      </c>
      <c r="B208" s="53" t="s">
        <v>93</v>
      </c>
      <c r="C208" s="110">
        <f>SUM(C209:C211)</f>
        <v>193</v>
      </c>
    </row>
    <row r="209" spans="1:3">
      <c r="A209" s="75"/>
      <c r="B209" s="54" t="s">
        <v>49</v>
      </c>
      <c r="C209" s="46">
        <v>90</v>
      </c>
    </row>
    <row r="210" spans="1:3">
      <c r="A210" s="75"/>
      <c r="B210" s="54" t="s">
        <v>50</v>
      </c>
      <c r="C210" s="46">
        <v>100</v>
      </c>
    </row>
    <row r="211" spans="1:3">
      <c r="A211" s="75"/>
      <c r="B211" s="54" t="s">
        <v>51</v>
      </c>
      <c r="C211" s="46">
        <v>3</v>
      </c>
    </row>
    <row r="212" spans="1:3">
      <c r="A212" s="84"/>
      <c r="B212" s="12"/>
      <c r="C212" s="37"/>
    </row>
    <row r="213" spans="1:3">
      <c r="A213" s="52">
        <v>6320</v>
      </c>
      <c r="B213" s="53" t="s">
        <v>135</v>
      </c>
      <c r="C213" s="127">
        <v>840</v>
      </c>
    </row>
    <row r="214" spans="1:3">
      <c r="A214" s="84"/>
      <c r="B214" s="12"/>
      <c r="C214" s="37"/>
    </row>
    <row r="215" spans="1:3">
      <c r="A215" s="52">
        <v>6399</v>
      </c>
      <c r="B215" s="53" t="s">
        <v>85</v>
      </c>
      <c r="C215" s="110">
        <f>SUM(C216:C216)</f>
        <v>1000</v>
      </c>
    </row>
    <row r="216" spans="1:3">
      <c r="A216" s="75"/>
      <c r="B216" s="54" t="s">
        <v>95</v>
      </c>
      <c r="C216" s="46">
        <v>1000</v>
      </c>
    </row>
    <row r="217" spans="1:3">
      <c r="A217" s="84"/>
      <c r="B217" s="12"/>
      <c r="C217" s="37"/>
    </row>
    <row r="218" spans="1:3" s="27" customFormat="1">
      <c r="A218" s="83"/>
      <c r="B218" s="82" t="s">
        <v>170</v>
      </c>
      <c r="C218" s="127">
        <v>3571</v>
      </c>
    </row>
    <row r="219" spans="1:3" s="16" customFormat="1">
      <c r="A219" s="3"/>
      <c r="B219" s="9"/>
      <c r="C219" s="37"/>
    </row>
    <row r="220" spans="1:3">
      <c r="A220" s="85" t="s">
        <v>139</v>
      </c>
      <c r="B220" s="10"/>
      <c r="C220" s="86">
        <f>C218+C215+C213+C208+C204+C200+C195+C186+C178+C166+C162+C156+C148+C145+C142+C139+C134+C130+C120+C113+C109+C106+C103+C99+C95+C92+C85+C82+C80+C78+C74+C66+C58+C54+C48+C45+C39+C35+C31+C25+C21+C15+C12+C9+C6+C189+C71</f>
        <v>146335</v>
      </c>
    </row>
    <row r="221" spans="1:3" s="103" customFormat="1">
      <c r="A221" s="122"/>
      <c r="B221" s="123"/>
      <c r="C221" s="99" t="s">
        <v>146</v>
      </c>
    </row>
    <row r="222" spans="1:3" s="103" customFormat="1">
      <c r="A222" s="122"/>
      <c r="B222" s="123"/>
      <c r="C222" s="128">
        <v>146335</v>
      </c>
    </row>
    <row r="224" spans="1:3" ht="26.25">
      <c r="B224" s="13"/>
    </row>
    <row r="237" spans="1:2">
      <c r="A237" s="6"/>
    </row>
    <row r="239" spans="1:2">
      <c r="A239" s="6"/>
      <c r="B239" s="14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5" fitToWidth="0" fitToHeight="4" orientation="portrait" r:id="rId1"/>
  <headerFooter alignWithMargins="0"/>
  <rowBreaks count="1" manualBreakCount="1">
    <brk id="16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Normal="100" workbookViewId="0">
      <selection activeCell="H19" sqref="H19"/>
    </sheetView>
  </sheetViews>
  <sheetFormatPr defaultRowHeight="12.75"/>
  <cols>
    <col min="1" max="1" width="8.140625" style="2" customWidth="1"/>
    <col min="2" max="2" width="48.5703125" style="2" customWidth="1"/>
    <col min="3" max="3" width="16.5703125" style="2" customWidth="1"/>
    <col min="4" max="16384" width="9.140625" style="2"/>
  </cols>
  <sheetData>
    <row r="1" spans="1:3" ht="18.75">
      <c r="A1" s="1" t="s">
        <v>196</v>
      </c>
    </row>
    <row r="2" spans="1:3">
      <c r="C2" s="15"/>
    </row>
    <row r="3" spans="1:3">
      <c r="A3" s="16"/>
      <c r="B3" s="16"/>
      <c r="C3" s="98" t="s">
        <v>4</v>
      </c>
    </row>
    <row r="4" spans="1:3" ht="27" customHeight="1">
      <c r="A4" s="17" t="s">
        <v>74</v>
      </c>
      <c r="B4" s="17" t="s">
        <v>75</v>
      </c>
      <c r="C4" s="112" t="s">
        <v>234</v>
      </c>
    </row>
    <row r="5" spans="1:3">
      <c r="A5" s="16"/>
      <c r="B5" s="16"/>
    </row>
    <row r="6" spans="1:3">
      <c r="A6" s="6" t="s">
        <v>152</v>
      </c>
    </row>
    <row r="7" spans="1:3">
      <c r="A7" s="6"/>
    </row>
    <row r="8" spans="1:3">
      <c r="B8" s="87"/>
    </row>
    <row r="9" spans="1:3" ht="26.25" customHeight="1">
      <c r="A9" s="88">
        <v>8115</v>
      </c>
      <c r="B9" s="89" t="s">
        <v>38</v>
      </c>
      <c r="C9" s="46">
        <v>0</v>
      </c>
    </row>
    <row r="10" spans="1:3">
      <c r="A10" s="88">
        <v>8123</v>
      </c>
      <c r="B10" s="89" t="s">
        <v>221</v>
      </c>
      <c r="C10" s="46">
        <v>0</v>
      </c>
    </row>
    <row r="11" spans="1:3">
      <c r="A11" s="90">
        <v>8124</v>
      </c>
      <c r="B11" s="91" t="s">
        <v>115</v>
      </c>
      <c r="C11" s="46">
        <v>-715</v>
      </c>
    </row>
    <row r="12" spans="1:3">
      <c r="A12" s="90">
        <v>8124</v>
      </c>
      <c r="B12" s="91" t="s">
        <v>113</v>
      </c>
      <c r="C12" s="46">
        <v>-1980</v>
      </c>
    </row>
    <row r="13" spans="1:3" ht="25.5">
      <c r="A13" s="90">
        <v>8901</v>
      </c>
      <c r="B13" s="54" t="s">
        <v>172</v>
      </c>
      <c r="C13" s="46">
        <v>0</v>
      </c>
    </row>
    <row r="14" spans="1:3">
      <c r="A14" s="5"/>
      <c r="B14" s="5"/>
    </row>
    <row r="15" spans="1:3">
      <c r="A15" s="5"/>
      <c r="B15" s="5"/>
    </row>
    <row r="16" spans="1:3">
      <c r="A16" s="33" t="s">
        <v>37</v>
      </c>
      <c r="B16" s="34"/>
      <c r="C16" s="119">
        <f>SUM(C9:C15)</f>
        <v>-2695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fitToWidth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3DE5B36BA06346B9F37AA94B7C8B3A" ma:contentTypeVersion="0" ma:contentTypeDescription="Vytvoří nový dokument" ma:contentTypeScope="" ma:versionID="d2e6dcb3f1716eacbdc5c0651d31b55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FCB7E6-9408-4FD4-BEF1-58CE1F78E12F}"/>
</file>

<file path=customXml/itemProps2.xml><?xml version="1.0" encoding="utf-8"?>
<ds:datastoreItem xmlns:ds="http://schemas.openxmlformats.org/officeDocument/2006/customXml" ds:itemID="{E0628ECC-C906-470B-A401-52E22B9EED6C}"/>
</file>

<file path=customXml/itemProps3.xml><?xml version="1.0" encoding="utf-8"?>
<ds:datastoreItem xmlns:ds="http://schemas.openxmlformats.org/officeDocument/2006/customXml" ds:itemID="{003B401A-733A-4313-8DD9-B867F8600D6A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 2017</vt:lpstr>
      <vt:lpstr>výdaje 2017</vt:lpstr>
      <vt:lpstr>financování 2017</vt:lpstr>
      <vt:lpstr>'financování 2017'!Oblast_tisku</vt:lpstr>
      <vt:lpstr>'výdaje 2017'!Oblast_tisku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K.Nenutilova</cp:lastModifiedBy>
  <cp:revision>0</cp:revision>
  <cp:lastPrinted>2016-12-07T11:43:58Z</cp:lastPrinted>
  <dcterms:created xsi:type="dcterms:W3CDTF">1601-01-01T00:00:00Z</dcterms:created>
  <dcterms:modified xsi:type="dcterms:W3CDTF">2016-12-07T11:44:20Z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0x010100303DE5B36BA06346B9F37AA94B7C8B3A</vt:lpwstr>
  </property>
</Properties>
</file>