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17\Závěrečný účet za rok 2017\"/>
    </mc:Choice>
  </mc:AlternateContent>
  <xr:revisionPtr revIDLastSave="0" documentId="12_ncr:500000_{75A87C1B-C20D-4179-B6AE-3DE24145E3BC}" xr6:coauthVersionLast="31" xr6:coauthVersionMax="31" xr10:uidLastSave="{00000000-0000-0000-0000-000000000000}"/>
  <bookViews>
    <workbookView xWindow="0" yWindow="0" windowWidth="15600" windowHeight="7755" activeTab="2" xr2:uid="{00000000-000D-0000-FFFF-FFFF00000000}"/>
  </bookViews>
  <sheets>
    <sheet name="příjmy 2017" sheetId="1" r:id="rId1"/>
    <sheet name="výdaje 2017" sheetId="2" r:id="rId2"/>
    <sheet name="financování 2017" sheetId="3" r:id="rId3"/>
  </sheets>
  <definedNames>
    <definedName name="_xlnm.Print_Area" localSheetId="2">'financování 2017'!$A$1:$I$20</definedName>
    <definedName name="_xlnm.Print_Area" localSheetId="0">'příjmy 2017'!$A$1:$J$105</definedName>
    <definedName name="_xlnm.Print_Area" localSheetId="1">'výdaje 2017'!$A$1:$I$351</definedName>
  </definedNames>
  <calcPr calcId="162913"/>
  <fileRecoveryPr autoRecover="0"/>
</workbook>
</file>

<file path=xl/calcChain.xml><?xml version="1.0" encoding="utf-8"?>
<calcChain xmlns="http://schemas.openxmlformats.org/spreadsheetml/2006/main">
  <c r="I261" i="2" l="1"/>
  <c r="I332" i="2"/>
  <c r="C18" i="3"/>
  <c r="C343" i="2"/>
  <c r="C339" i="2"/>
  <c r="C335" i="2"/>
  <c r="C321" i="2"/>
  <c r="C317" i="2"/>
  <c r="C312" i="2"/>
  <c r="C307" i="2"/>
  <c r="C301" i="2"/>
  <c r="C296" i="2"/>
  <c r="C293" i="2"/>
  <c r="C285" i="2"/>
  <c r="C280" i="2"/>
  <c r="C279" i="2"/>
  <c r="C268" i="2"/>
  <c r="C265" i="2"/>
  <c r="C261" i="2"/>
  <c r="C255" i="2"/>
  <c r="C247" i="2"/>
  <c r="C245" i="2" s="1"/>
  <c r="C349" i="2" s="1"/>
  <c r="C242" i="2"/>
  <c r="C239" i="2"/>
  <c r="C236" i="2"/>
  <c r="C233" i="2"/>
  <c r="C230" i="2"/>
  <c r="C227" i="2"/>
  <c r="C224" i="2"/>
  <c r="C220" i="2"/>
  <c r="C216" i="2"/>
  <c r="C213" i="2"/>
  <c r="C209" i="2"/>
  <c r="C204" i="2"/>
  <c r="C199" i="2"/>
  <c r="C196" i="2"/>
  <c r="C191" i="2"/>
  <c r="C179" i="2"/>
  <c r="C176" i="2"/>
  <c r="C166" i="2"/>
  <c r="C161" i="2"/>
  <c r="C158" i="2"/>
  <c r="C155" i="2"/>
  <c r="C150" i="2"/>
  <c r="C143" i="2"/>
  <c r="C137" i="2"/>
  <c r="C129" i="2"/>
  <c r="C126" i="2"/>
  <c r="C123" i="2"/>
  <c r="C115" i="2"/>
  <c r="C112" i="2"/>
  <c r="C105" i="2"/>
  <c r="C96" i="2"/>
  <c r="C92" i="2"/>
  <c r="C86" i="2"/>
  <c r="C83" i="2"/>
  <c r="C69" i="2"/>
  <c r="C56" i="2"/>
  <c r="C51" i="2"/>
  <c r="C44" i="2"/>
  <c r="C41" i="2"/>
  <c r="C36" i="2"/>
  <c r="C20" i="2"/>
  <c r="C13" i="2"/>
  <c r="C10" i="2"/>
  <c r="C6" i="2"/>
  <c r="D103" i="1"/>
  <c r="C271" i="2"/>
  <c r="I271" i="2"/>
  <c r="I285" i="2"/>
  <c r="I296" i="2"/>
  <c r="I301" i="2"/>
  <c r="I72" i="2"/>
  <c r="I69" i="2"/>
  <c r="I18" i="3"/>
  <c r="I343" i="2"/>
  <c r="I339" i="2"/>
  <c r="I335" i="2"/>
  <c r="I321" i="2"/>
  <c r="I317" i="2"/>
  <c r="I312" i="2"/>
  <c r="I307" i="2"/>
  <c r="I293" i="2"/>
  <c r="I268" i="2"/>
  <c r="I265" i="2"/>
  <c r="I255" i="2"/>
  <c r="I245" i="2"/>
  <c r="I242" i="2"/>
  <c r="I239" i="2"/>
  <c r="I236" i="2"/>
  <c r="I233" i="2"/>
  <c r="I230" i="2"/>
  <c r="I227" i="2"/>
  <c r="I224" i="2"/>
  <c r="I220" i="2"/>
  <c r="I216" i="2"/>
  <c r="I213" i="2"/>
  <c r="I209" i="2"/>
  <c r="I204" i="2"/>
  <c r="I199" i="2"/>
  <c r="I196" i="2"/>
  <c r="I191" i="2"/>
  <c r="I179" i="2"/>
  <c r="I176" i="2"/>
  <c r="I166" i="2"/>
  <c r="I161" i="2"/>
  <c r="I158" i="2"/>
  <c r="I155" i="2"/>
  <c r="I150" i="2"/>
  <c r="I143" i="2"/>
  <c r="I137" i="2"/>
  <c r="I129" i="2"/>
  <c r="I126" i="2"/>
  <c r="I123" i="2"/>
  <c r="I115" i="2"/>
  <c r="I112" i="2"/>
  <c r="I105" i="2"/>
  <c r="I96" i="2"/>
  <c r="I92" i="2"/>
  <c r="I86" i="2"/>
  <c r="I83" i="2"/>
  <c r="I56" i="2"/>
  <c r="I51" i="2"/>
  <c r="I44" i="2"/>
  <c r="I41" i="2"/>
  <c r="I36" i="2"/>
  <c r="I20" i="2"/>
  <c r="I13" i="2"/>
  <c r="I10" i="2"/>
  <c r="I6" i="2"/>
  <c r="J103" i="1"/>
  <c r="I349" i="2"/>
  <c r="G18" i="3"/>
  <c r="H166" i="2"/>
  <c r="D271" i="2"/>
  <c r="E271" i="2"/>
  <c r="F271" i="2"/>
  <c r="G271" i="2"/>
  <c r="H271" i="2"/>
  <c r="D321" i="2"/>
  <c r="E321" i="2"/>
  <c r="F321" i="2"/>
  <c r="G321" i="2"/>
  <c r="H321" i="2"/>
  <c r="H349" i="2" s="1"/>
  <c r="D69" i="2"/>
  <c r="E69" i="2"/>
  <c r="F69" i="2"/>
  <c r="G69" i="2"/>
  <c r="H69" i="2"/>
  <c r="H268" i="2"/>
  <c r="G268" i="2"/>
  <c r="F268" i="2"/>
  <c r="E268" i="2"/>
  <c r="D268" i="2"/>
  <c r="H265" i="2"/>
  <c r="G265" i="2"/>
  <c r="F265" i="2"/>
  <c r="E265" i="2"/>
  <c r="D265" i="2"/>
  <c r="D13" i="2"/>
  <c r="E13" i="2"/>
  <c r="F13" i="2"/>
  <c r="G13" i="2"/>
  <c r="H13" i="2"/>
  <c r="H343" i="2"/>
  <c r="H339" i="2"/>
  <c r="H335" i="2"/>
  <c r="H317" i="2"/>
  <c r="H312" i="2"/>
  <c r="H307" i="2"/>
  <c r="H301" i="2"/>
  <c r="H296" i="2"/>
  <c r="H293" i="2"/>
  <c r="H285" i="2"/>
  <c r="H261" i="2"/>
  <c r="H255" i="2"/>
  <c r="H245" i="2"/>
  <c r="H242" i="2"/>
  <c r="H239" i="2"/>
  <c r="H236" i="2"/>
  <c r="H233" i="2"/>
  <c r="H230" i="2"/>
  <c r="H227" i="2"/>
  <c r="H224" i="2"/>
  <c r="H220" i="2"/>
  <c r="H216" i="2"/>
  <c r="H213" i="2"/>
  <c r="H209" i="2"/>
  <c r="H204" i="2"/>
  <c r="H199" i="2"/>
  <c r="H196" i="2"/>
  <c r="H191" i="2"/>
  <c r="H179" i="2"/>
  <c r="H176" i="2"/>
  <c r="H161" i="2"/>
  <c r="H158" i="2"/>
  <c r="H155" i="2"/>
  <c r="H150" i="2"/>
  <c r="H143" i="2"/>
  <c r="H137" i="2"/>
  <c r="H129" i="2"/>
  <c r="H126" i="2"/>
  <c r="H123" i="2"/>
  <c r="H115" i="2"/>
  <c r="H112" i="2"/>
  <c r="H105" i="2"/>
  <c r="H96" i="2"/>
  <c r="H92" i="2"/>
  <c r="H86" i="2"/>
  <c r="H83" i="2"/>
  <c r="H56" i="2"/>
  <c r="H51" i="2"/>
  <c r="H44" i="2"/>
  <c r="H41" i="2"/>
  <c r="H36" i="2"/>
  <c r="H20" i="2"/>
  <c r="H10" i="2"/>
  <c r="H6" i="2"/>
  <c r="I55" i="1"/>
  <c r="I103" i="1" s="1"/>
  <c r="H18" i="3"/>
  <c r="G343" i="2"/>
  <c r="G339" i="2"/>
  <c r="G335" i="2"/>
  <c r="G349" i="2" s="1"/>
  <c r="G317" i="2"/>
  <c r="G312" i="2"/>
  <c r="G307" i="2"/>
  <c r="G301" i="2"/>
  <c r="G296" i="2"/>
  <c r="G293" i="2"/>
  <c r="G285" i="2"/>
  <c r="G261" i="2"/>
  <c r="G255" i="2"/>
  <c r="G245" i="2"/>
  <c r="G242" i="2"/>
  <c r="G239" i="2"/>
  <c r="G236" i="2"/>
  <c r="G233" i="2"/>
  <c r="G230" i="2"/>
  <c r="G227" i="2"/>
  <c r="G224" i="2"/>
  <c r="G220" i="2"/>
  <c r="G216" i="2"/>
  <c r="G213" i="2"/>
  <c r="G209" i="2"/>
  <c r="G204" i="2"/>
  <c r="G199" i="2"/>
  <c r="G196" i="2"/>
  <c r="G191" i="2"/>
  <c r="G179" i="2"/>
  <c r="G176" i="2"/>
  <c r="G166" i="2"/>
  <c r="G161" i="2"/>
  <c r="G158" i="2"/>
  <c r="G155" i="2"/>
  <c r="G150" i="2"/>
  <c r="G143" i="2"/>
  <c r="G137" i="2"/>
  <c r="G129" i="2"/>
  <c r="G126" i="2"/>
  <c r="G123" i="2"/>
  <c r="G115" i="2"/>
  <c r="G112" i="2"/>
  <c r="G105" i="2"/>
  <c r="G96" i="2"/>
  <c r="G92" i="2"/>
  <c r="G86" i="2"/>
  <c r="G83" i="2"/>
  <c r="G56" i="2"/>
  <c r="G51" i="2"/>
  <c r="G44" i="2"/>
  <c r="G41" i="2"/>
  <c r="G36" i="2"/>
  <c r="G20" i="2"/>
  <c r="G10" i="2"/>
  <c r="G6" i="2"/>
  <c r="H55" i="1"/>
  <c r="H39" i="1"/>
  <c r="F312" i="2"/>
  <c r="F335" i="2"/>
  <c r="F349" i="2" s="1"/>
  <c r="F56" i="2"/>
  <c r="G93" i="1"/>
  <c r="G55" i="1"/>
  <c r="G39" i="1"/>
  <c r="F18" i="3"/>
  <c r="F343" i="2"/>
  <c r="F339" i="2"/>
  <c r="F317" i="2"/>
  <c r="F307" i="2"/>
  <c r="F301" i="2"/>
  <c r="F296" i="2"/>
  <c r="F293" i="2"/>
  <c r="F285" i="2"/>
  <c r="F261" i="2"/>
  <c r="F255" i="2"/>
  <c r="F245" i="2"/>
  <c r="F242" i="2"/>
  <c r="F239" i="2"/>
  <c r="F236" i="2"/>
  <c r="F233" i="2"/>
  <c r="F230" i="2"/>
  <c r="F227" i="2"/>
  <c r="F224" i="2"/>
  <c r="F220" i="2"/>
  <c r="F216" i="2"/>
  <c r="F213" i="2"/>
  <c r="F209" i="2"/>
  <c r="F204" i="2"/>
  <c r="F199" i="2"/>
  <c r="F196" i="2"/>
  <c r="F191" i="2"/>
  <c r="F179" i="2"/>
  <c r="F176" i="2"/>
  <c r="F166" i="2"/>
  <c r="F161" i="2"/>
  <c r="F158" i="2"/>
  <c r="F155" i="2"/>
  <c r="F150" i="2"/>
  <c r="F143" i="2"/>
  <c r="F137" i="2"/>
  <c r="F129" i="2"/>
  <c r="F126" i="2"/>
  <c r="F123" i="2"/>
  <c r="F115" i="2"/>
  <c r="F112" i="2"/>
  <c r="F105" i="2"/>
  <c r="F96" i="2"/>
  <c r="F92" i="2"/>
  <c r="F86" i="2"/>
  <c r="F83" i="2"/>
  <c r="F51" i="2"/>
  <c r="F44" i="2"/>
  <c r="F41" i="2"/>
  <c r="F36" i="2"/>
  <c r="F20" i="2"/>
  <c r="F10" i="2"/>
  <c r="F6" i="2"/>
  <c r="E18" i="3"/>
  <c r="D343" i="2"/>
  <c r="D339" i="2"/>
  <c r="D335" i="2"/>
  <c r="D317" i="2"/>
  <c r="D312" i="2"/>
  <c r="D307" i="2"/>
  <c r="D301" i="2"/>
  <c r="D296" i="2"/>
  <c r="D293" i="2"/>
  <c r="D285" i="2"/>
  <c r="D261" i="2"/>
  <c r="D255" i="2"/>
  <c r="D245" i="2"/>
  <c r="D242" i="2"/>
  <c r="D239" i="2"/>
  <c r="D236" i="2"/>
  <c r="D233" i="2"/>
  <c r="D230" i="2"/>
  <c r="D227" i="2"/>
  <c r="D224" i="2"/>
  <c r="D220" i="2"/>
  <c r="D216" i="2"/>
  <c r="D213" i="2"/>
  <c r="D209" i="2"/>
  <c r="D204" i="2"/>
  <c r="D199" i="2"/>
  <c r="D196" i="2"/>
  <c r="D191" i="2"/>
  <c r="D179" i="2"/>
  <c r="D176" i="2"/>
  <c r="D166" i="2"/>
  <c r="D161" i="2"/>
  <c r="D158" i="2"/>
  <c r="D155" i="2"/>
  <c r="D150" i="2"/>
  <c r="D143" i="2"/>
  <c r="D137" i="2"/>
  <c r="D129" i="2"/>
  <c r="D126" i="2"/>
  <c r="D123" i="2"/>
  <c r="D115" i="2"/>
  <c r="D112" i="2"/>
  <c r="D105" i="2"/>
  <c r="D96" i="2"/>
  <c r="D92" i="2"/>
  <c r="D86" i="2"/>
  <c r="D83" i="2"/>
  <c r="D56" i="2"/>
  <c r="D51" i="2"/>
  <c r="D44" i="2"/>
  <c r="D41" i="2"/>
  <c r="D36" i="2"/>
  <c r="D20" i="2"/>
  <c r="D10" i="2"/>
  <c r="D6" i="2"/>
  <c r="E6" i="2"/>
  <c r="E10" i="2"/>
  <c r="E20" i="2"/>
  <c r="E36" i="2"/>
  <c r="E41" i="2"/>
  <c r="E44" i="2"/>
  <c r="E51" i="2"/>
  <c r="E56" i="2"/>
  <c r="E83" i="2"/>
  <c r="E86" i="2"/>
  <c r="E92" i="2"/>
  <c r="E96" i="2"/>
  <c r="E105" i="2"/>
  <c r="E112" i="2"/>
  <c r="E115" i="2"/>
  <c r="E123" i="2"/>
  <c r="E126" i="2"/>
  <c r="E129" i="2"/>
  <c r="E137" i="2"/>
  <c r="E143" i="2"/>
  <c r="E150" i="2"/>
  <c r="E155" i="2"/>
  <c r="E158" i="2"/>
  <c r="E161" i="2"/>
  <c r="E166" i="2"/>
  <c r="E176" i="2"/>
  <c r="E179" i="2"/>
  <c r="E191" i="2"/>
  <c r="E196" i="2"/>
  <c r="E199" i="2"/>
  <c r="E204" i="2"/>
  <c r="E209" i="2"/>
  <c r="E213" i="2"/>
  <c r="E216" i="2"/>
  <c r="E220" i="2"/>
  <c r="E224" i="2"/>
  <c r="E227" i="2"/>
  <c r="E230" i="2"/>
  <c r="E233" i="2"/>
  <c r="E236" i="2"/>
  <c r="E239" i="2"/>
  <c r="E242" i="2"/>
  <c r="E245" i="2"/>
  <c r="E255" i="2"/>
  <c r="E261" i="2"/>
  <c r="E285" i="2"/>
  <c r="E293" i="2"/>
  <c r="E296" i="2"/>
  <c r="E301" i="2"/>
  <c r="E307" i="2"/>
  <c r="E312" i="2"/>
  <c r="E349" i="2" s="1"/>
  <c r="E317" i="2"/>
  <c r="E335" i="2"/>
  <c r="E339" i="2"/>
  <c r="E343" i="2"/>
  <c r="F97" i="1"/>
  <c r="F103" i="1"/>
  <c r="D18" i="3"/>
  <c r="E97" i="1"/>
  <c r="E103" i="1" s="1"/>
  <c r="D349" i="2"/>
  <c r="H103" i="1"/>
  <c r="G10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Friedlová</author>
    <author>doma</author>
  </authors>
  <commentList>
    <comment ref="J5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Petra Friedlová:</t>
        </r>
        <r>
          <rPr>
            <sz val="9"/>
            <color indexed="81"/>
            <rFont val="Tahoma"/>
            <family val="2"/>
            <charset val="238"/>
          </rPr>
          <t xml:space="preserve">
zaúčtováno 24 tis. od ČEZ na zákl. smlouvy o propagaci a reklamě.</t>
        </r>
      </text>
    </comment>
    <comment ref="D56" authorId="0" shapeId="0" xr:uid="{00000000-0006-0000-0000-000002000000}">
      <text>
        <r>
          <rPr>
            <b/>
            <sz val="7.5"/>
            <color indexed="81"/>
            <rFont val="Tahoma"/>
            <family val="2"/>
            <charset val="238"/>
          </rPr>
          <t>Petra Friedlová:</t>
        </r>
        <r>
          <rPr>
            <sz val="7.5"/>
            <color indexed="81"/>
            <rFont val="Tahoma"/>
            <family val="2"/>
            <charset val="238"/>
          </rPr>
          <t xml:space="preserve">
70 tis. finanční dary ples + 24 tis. finanční dar ČEZ - ve skutečnosti nebyl dar, ale smlouva o reklamě, proto zaúčtován na p. 2111.</t>
        </r>
      </text>
    </comment>
    <comment ref="I70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doma:</t>
        </r>
        <r>
          <rPr>
            <sz val="9"/>
            <color indexed="81"/>
            <rFont val="Tahoma"/>
            <family val="2"/>
            <charset val="238"/>
          </rPr>
          <t xml:space="preserve">
proč snížení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Friedlová</author>
  </authors>
  <commentList>
    <comment ref="G30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Petra Friedlová:</t>
        </r>
        <r>
          <rPr>
            <sz val="9"/>
            <color indexed="81"/>
            <rFont val="Tahoma"/>
            <family val="2"/>
            <charset val="238"/>
          </rPr>
          <t xml:space="preserve">
Jedná se o daň z nemovitosti. Je špatně přiřazeno, patří o řádek níže (OF).</t>
        </r>
      </text>
    </comment>
    <comment ref="H30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Petra Friedlová:</t>
        </r>
        <r>
          <rPr>
            <sz val="9"/>
            <color indexed="81"/>
            <rFont val="Tahoma"/>
            <family val="2"/>
            <charset val="238"/>
          </rPr>
          <t xml:space="preserve">
Jedná se o daň z nemovistosti. Bylo špatně přiřazeno o řádek výše.</t>
        </r>
      </text>
    </comment>
  </commentList>
</comments>
</file>

<file path=xl/sharedStrings.xml><?xml version="1.0" encoding="utf-8"?>
<sst xmlns="http://schemas.openxmlformats.org/spreadsheetml/2006/main" count="460" uniqueCount="396">
  <si>
    <t>Nebytové hospodářství</t>
  </si>
  <si>
    <t>správa budov</t>
  </si>
  <si>
    <t>povinné pojistné na úrazové pojištění</t>
  </si>
  <si>
    <t>příspěvky organizacím (v návaznosti na příjmy z loterií)</t>
  </si>
  <si>
    <t>v tis. Kč</t>
  </si>
  <si>
    <t>monitoring - rekultivace území skládky na Točně</t>
  </si>
  <si>
    <t>Poplatek za provozovaný výherní hrací přístroj - odvod</t>
  </si>
  <si>
    <t>Činnost místní správy - OISM</t>
  </si>
  <si>
    <t>Činnost místní správy - tajemník MÚ</t>
  </si>
  <si>
    <t>loutkové divadlo - plyn</t>
  </si>
  <si>
    <t>příspěvky z rozpočtu města na MPR</t>
  </si>
  <si>
    <t>Příjmy z pronájmu pozemků</t>
  </si>
  <si>
    <t>Bytové hospodářství</t>
  </si>
  <si>
    <t>ŠJ Komenského - příspěvek na provozní činnost</t>
  </si>
  <si>
    <t>odvod za dočasné vynětí ze zeměd.půdního fondu - skládka Skotnice</t>
  </si>
  <si>
    <t>Příjmy z úhrad dobývacího prostoru a z vydobytých nerostů</t>
  </si>
  <si>
    <t>Daň z příjmu fyzických osob ze samostatné výdělečné činnosti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</si>
  <si>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</si>
  <si>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</si>
  <si>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</si>
  <si>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</si>
  <si>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</si>
  <si>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</si>
  <si>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</si>
  <si>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</si>
  <si>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</si>
  <si>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</si>
  <si>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</si>
  <si>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Zachování a obnova kult.památek - OISM</t>
  </si>
  <si>
    <t>budova Piaristického kláštera</t>
  </si>
  <si>
    <t>Ostatní příjmy z vlastní činnosti - mzdy</t>
  </si>
  <si>
    <t>likvidace vod z kompostárny</t>
  </si>
  <si>
    <t>opravy kanalizací všeobecně</t>
  </si>
  <si>
    <t>Vratka půjčky od ZŠ Jičínská</t>
  </si>
  <si>
    <t>obsluha mlýnského náhonu</t>
  </si>
  <si>
    <t xml:space="preserve">kontejnery na zeleň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</si>
  <si>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</si>
  <si>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</si>
  <si>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</si>
  <si>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</si>
  <si>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</si>
  <si>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odvody na soc. a zdrav. pojištění</t>
  </si>
  <si>
    <t>provoz rodného domku, propagační materiál, galerie na radnici</t>
  </si>
  <si>
    <t>Technické služby - příspěvek na provozní činnost</t>
  </si>
  <si>
    <t>mimořádné pohřby</t>
  </si>
  <si>
    <t>programové vybavení do 60 tis.Kč</t>
  </si>
  <si>
    <t>programové vybavení nad 60 tis.Kč</t>
  </si>
  <si>
    <t>ostatní (cestovné, příspěvek SMOCR atd.)</t>
  </si>
  <si>
    <t>splátky úroků - úvěr z roku 2010</t>
  </si>
  <si>
    <t>splátky úroků - úvěr z roku 2012</t>
  </si>
  <si>
    <t>poplatky za účty v ČSOB</t>
  </si>
  <si>
    <t>evidence kanalizací</t>
  </si>
  <si>
    <t>opravy chodníků, odstavných ploch a parkovišť (včetně dopravního značení)</t>
  </si>
  <si>
    <t>ZŠ Npor.Loma - příspěvek na provozní činnost</t>
  </si>
  <si>
    <t>provozní náklady</t>
  </si>
  <si>
    <t>realizace programu městské televize, licence, poplatky OSA a další</t>
  </si>
  <si>
    <t>rozšiřování a úpravy sítě  VO</t>
  </si>
  <si>
    <t>výkupy pozemků</t>
  </si>
  <si>
    <t>náklady související s provozem ČOV na Hájově</t>
  </si>
  <si>
    <t>Odvod z výtěžku z provozování VHP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</si>
  <si>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</si>
  <si>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</si>
  <si>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</si>
  <si>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</si>
  <si>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</si>
  <si>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</si>
  <si>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</si>
  <si>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</si>
  <si>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</si>
  <si>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</si>
  <si>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</si>
  <si>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komunitní plánování sociálních služeb ve městě</t>
  </si>
  <si>
    <t>Položka</t>
  </si>
  <si>
    <t>Text</t>
  </si>
  <si>
    <t>1.</t>
  </si>
  <si>
    <t>Daňové příjmy:</t>
  </si>
  <si>
    <t>dohody o provedení práce</t>
  </si>
  <si>
    <t>družební styk</t>
  </si>
  <si>
    <t>dílčí úpravy plynovodních řádů v majetku města</t>
  </si>
  <si>
    <t>ostatní náklady v rámci MPR</t>
  </si>
  <si>
    <t>Neinvestiční přijaté transfery ze státního rozpočtu v rámci souhrnného dotačního vztahu</t>
  </si>
  <si>
    <t>kulturní akce včetně služeb</t>
  </si>
  <si>
    <t>školení</t>
  </si>
  <si>
    <t>Platby daní a poplatků státnímu rozpočtu</t>
  </si>
  <si>
    <t>energie - radnice</t>
  </si>
  <si>
    <t>náhrady mezd v době nemoci</t>
  </si>
  <si>
    <t>Ostatní služby a činnosti v oblasti soc. prevence</t>
  </si>
  <si>
    <t>úhrada výdajů souvisejících s výkonem opatrovnictví</t>
  </si>
  <si>
    <t>koupaliště - provozní náklady</t>
  </si>
  <si>
    <t>veřejná finanční podpora</t>
  </si>
  <si>
    <t>Uhrazené úroky z přijatého úvěru</t>
  </si>
  <si>
    <t>Daň z příjmu fyzických osob ze závislé činnosti a funk.požitků</t>
  </si>
  <si>
    <t>ostatní finanční operace - platba DPH na FÚ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</si>
  <si>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</si>
  <si>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</si>
  <si>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</si>
  <si>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</si>
  <si>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</si>
  <si>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</si>
  <si>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</si>
  <si>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</si>
  <si>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</si>
  <si>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</si>
  <si>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</si>
  <si>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</si>
  <si>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</si>
  <si>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</si>
  <si>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</si>
  <si>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</si>
  <si>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</si>
  <si>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</si>
  <si>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</si>
  <si>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</si>
  <si>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Sankční platby přijaté od jiných subjektů</t>
  </si>
  <si>
    <t>Elektronické aukce</t>
  </si>
  <si>
    <t>srážková voda na parkovišti (před DPS)</t>
  </si>
  <si>
    <t>Daň z příjmu právnických osob</t>
  </si>
  <si>
    <t>Daň z nemovitostí</t>
  </si>
  <si>
    <t>Daň z přidané hodnoty</t>
  </si>
  <si>
    <t>2.</t>
  </si>
  <si>
    <t>nájmy pozemků placené městem</t>
  </si>
  <si>
    <t>pohoštění a věcné dary</t>
  </si>
  <si>
    <t>Městská policie - pokuty</t>
  </si>
  <si>
    <t>Příjem z věcných břemen</t>
  </si>
  <si>
    <t>příprava rekultivace skládky Skotnice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</si>
  <si>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</si>
  <si>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</si>
  <si>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</si>
  <si>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</si>
  <si>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</si>
  <si>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</si>
  <si>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</si>
  <si>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</si>
  <si>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úpravy drobných vodních toků</t>
  </si>
  <si>
    <t>sociální fond</t>
  </si>
  <si>
    <t>Rozpočtové příjmy</t>
  </si>
  <si>
    <t xml:space="preserve">Rozpočtové výdaje </t>
  </si>
  <si>
    <t>Činnost muzeí a galerií</t>
  </si>
  <si>
    <t>Příjem ze vstupného v rodném domku S. Freuda</t>
  </si>
  <si>
    <t>Příjmy z pronájmu ostatních nemovitostí a jejich částí</t>
  </si>
  <si>
    <t>program prevence kriminality</t>
  </si>
  <si>
    <t xml:space="preserve">MŠ Kamarád - příspěvek na provozní činnost </t>
  </si>
  <si>
    <t>kontrolní číslo</t>
  </si>
  <si>
    <t>sítě městského rozhlasu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</si>
  <si>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</si>
  <si>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</si>
  <si>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</si>
  <si>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VFP</t>
  </si>
  <si>
    <t>Z tuzemska :</t>
  </si>
  <si>
    <t>výdaje spojené s pořízením znal.posudků a PD (SÚ)</t>
  </si>
  <si>
    <t>Odvody za odnětí půdy ze zemědělského půdního fondu</t>
  </si>
  <si>
    <t>Platba od SMMP - za umístění systému pro provozování spol.antény</t>
  </si>
  <si>
    <t>příspěvky společenským org. na základě schv. podmínek</t>
  </si>
  <si>
    <t>poplatek za provozování kanalizace na ul. Hukvaldská a Myslbekova</t>
  </si>
  <si>
    <t>elektronická aukce - EE</t>
  </si>
  <si>
    <t>elektronická aukce - plyn</t>
  </si>
  <si>
    <t>poplatky souv. s nakládáním a prodejem majetku (OISM)</t>
  </si>
  <si>
    <t>Ochrana obyvatelstva</t>
  </si>
  <si>
    <t>příprava na krizové situace</t>
  </si>
  <si>
    <t>řešení krizových situací a odstraňování následků</t>
  </si>
  <si>
    <t>přibližování a těžba dřeva, pěstební a výchovné práce, ost. služby, ostatní náklady - chemikálie, nákup sazenic, provoz auta, oprava cest a oplocenek atd.</t>
  </si>
  <si>
    <t xml:space="preserve">údržba svozových míst </t>
  </si>
  <si>
    <t>městský mobiliář</t>
  </si>
  <si>
    <t>Výstavba a údržba místních inženýrských sítí</t>
  </si>
  <si>
    <t>dotace na zabezpečení územně dopravní obslužnosti</t>
  </si>
  <si>
    <t>Městská knihovna - příjem ze zápisného, pokut, prodej knih</t>
  </si>
  <si>
    <t>rezerva v rozpočtu</t>
  </si>
  <si>
    <t>geografický informační systém</t>
  </si>
  <si>
    <t>Operace z peněžních účtů organizace nemající charakter příjmů a výdajů</t>
  </si>
  <si>
    <t>Příjmová část rozpočtu města Příbora na rok 2017</t>
  </si>
  <si>
    <t>Nebytové hospodářství - energie</t>
  </si>
  <si>
    <t>Ostatní nedaňové příjmy (prodej senior karet apod.)</t>
  </si>
  <si>
    <t xml:space="preserve">příspěvky (granty) </t>
  </si>
  <si>
    <t>Zachování a obnova kult.památek - OBNF</t>
  </si>
  <si>
    <t>projektové přípravy, zpracování projektů, žádostí o dotace</t>
  </si>
  <si>
    <t>platy</t>
  </si>
  <si>
    <t>náhrady platů v době nemoci</t>
  </si>
  <si>
    <t>platy včetně odvodů</t>
  </si>
  <si>
    <t>revize budovy radnice</t>
  </si>
  <si>
    <t>Činnost místní správy - OBNF</t>
  </si>
  <si>
    <t>poplatky související s majetkem města (OF)</t>
  </si>
  <si>
    <t>dětské zastupitelstvo</t>
  </si>
  <si>
    <t>opravy a údržba (uvnitř budovy, opravy aut, opravy nábytku - renovace)</t>
  </si>
  <si>
    <t>služby (poštovné, poplatky, nájemné, aktualizace programů atd.)</t>
  </si>
  <si>
    <t>materiál (kancelářský a čistící, ochranné pomůcky, knihy, časopisy atd.), vybavení - drobný majetek do 40 tis. Kč</t>
  </si>
  <si>
    <t>péče o vzhled obcí a veřejnou zeleň (vč. deratizace a likvidace křídlatky)</t>
  </si>
  <si>
    <t>Informační tabule u aut. zastávek - úhrada EE</t>
  </si>
  <si>
    <t>program regenerace MPR - vlastní prostředky k dotaci</t>
  </si>
  <si>
    <t>věcná břemena - pasivní</t>
  </si>
  <si>
    <t>poskytnutí finančního daru ZO Českého svazu ochránců přírody Bartošovice</t>
  </si>
  <si>
    <t>Výdajová část rozpočtu města Příbora na rok 2017</t>
  </si>
  <si>
    <t>platy zaměstnanců</t>
  </si>
  <si>
    <t>poplatky, propagace, prezentace, tisk letáků, spolupráce - Lašská brána</t>
  </si>
  <si>
    <t>weby + infokanál</t>
  </si>
  <si>
    <t>Kulturní dům - provoz</t>
  </si>
  <si>
    <t xml:space="preserve">společenské akce ve školství </t>
  </si>
  <si>
    <t>finanční podpora akcí a soutěží ve školství (Řemeslo má zlaté dno aj.)</t>
  </si>
  <si>
    <t>Ostatní sociální péče a pomoc ostatním skup. obyvatelstva</t>
  </si>
  <si>
    <t>finanční dary subjektům působícím v soc. oblasti</t>
  </si>
  <si>
    <t>energie</t>
  </si>
  <si>
    <t>úklid, údržba, nákup materiálu</t>
  </si>
  <si>
    <t>pohonné hmoty</t>
  </si>
  <si>
    <t>OV Hájov</t>
  </si>
  <si>
    <t>Činnost orgánů krizového řízení na územní úrovni</t>
  </si>
  <si>
    <t>Záležitosti sdělovacích prostředků - příjem z reklam v měsíčníku</t>
  </si>
  <si>
    <t>Dotace - hasičské auto</t>
  </si>
  <si>
    <t>pořízení hasičského auta</t>
  </si>
  <si>
    <t>Městské inf.centrum - občanský servis (kopírování, laminování, czech point aj.</t>
  </si>
  <si>
    <t>Příjmy z pronájmu - krátkodobý pronájem v piaristické zahradě</t>
  </si>
  <si>
    <t>Příjmy z pronájmu - krátkodobý pronájem v kulturním domě</t>
  </si>
  <si>
    <t>Příjmy z pronájmu  - krátkodobý pronájem v piaristickém kláštěře</t>
  </si>
  <si>
    <t>opravy místních komunikací (+ svislé a vodorovné dopravní značení)</t>
  </si>
  <si>
    <t>Příjmy z pronájmu na Hájově</t>
  </si>
  <si>
    <t>Piaristický klášter - úklid, dohody</t>
  </si>
  <si>
    <t>Dlouhodobě půjčené finanční prostředky</t>
  </si>
  <si>
    <t>opravy a údržba bytového fondu</t>
  </si>
  <si>
    <t>Činnost místní správy - OOSČ</t>
  </si>
  <si>
    <t>rekonstrukce chodníků na spodním sídlišti</t>
  </si>
  <si>
    <t>koupaliště - běžné opravy a údržba</t>
  </si>
  <si>
    <t>koupaliště - opravy areálu a obnova invenáře</t>
  </si>
  <si>
    <t>zástavba lokality "Za školou"</t>
  </si>
  <si>
    <t>příprava rekultivace skládky Skotnice - akce</t>
  </si>
  <si>
    <t>Třída 8 - financování v rozpočtu města Příbora na rok 2017</t>
  </si>
  <si>
    <t>opravy budovy radnice</t>
  </si>
  <si>
    <t>v Kč</t>
  </si>
  <si>
    <t>Neinvestiční dotace - ZŠ Jičínská</t>
  </si>
  <si>
    <t>Záležitosti kultury - neinvestiční dary</t>
  </si>
  <si>
    <t>Příjmy z pronájmu movitých věcí - pachtovné</t>
  </si>
  <si>
    <t>SÚ OD Prchalov - vyúčtování energií stavební firmě JV Agro</t>
  </si>
  <si>
    <t>Silnice - vyúčtování zálohy za věcné břemeno</t>
  </si>
  <si>
    <t>Městská knihovna - vyúčtování energií</t>
  </si>
  <si>
    <t>RDSF - vyúčtování energií</t>
  </si>
  <si>
    <t>KD - reklamace - přijatá platba od fa Subterra</t>
  </si>
  <si>
    <t>Muzeum a piaristický klášter - vyúčtování energií</t>
  </si>
  <si>
    <t>Koupaliště - vyúčtování energií</t>
  </si>
  <si>
    <t>Vratky veřejné finanční podpory a VFP - grantů</t>
  </si>
  <si>
    <t>Kulturní dům (dále jen KD) - vyúčtování energií</t>
  </si>
  <si>
    <t>OV Prchalov - vyúčtování energií</t>
  </si>
  <si>
    <t>Radnice - vyúčtování energií</t>
  </si>
  <si>
    <t>Náklady řízení</t>
  </si>
  <si>
    <t>Klub důchodců - vyúčtování energií</t>
  </si>
  <si>
    <t>lávka přes Lubinu</t>
  </si>
  <si>
    <t>rekonstrukce na ul. Myslbekově</t>
  </si>
  <si>
    <t>ZŠ Jičínská - snížení energetické náročnosti budovy</t>
  </si>
  <si>
    <t>objekt čp. 245 a 247 na ul. Jičínská</t>
  </si>
  <si>
    <t>objekt Dukelská - energetická opatření</t>
  </si>
  <si>
    <t>rekonstrukce VO na sídlišti Benátky - PD</t>
  </si>
  <si>
    <t>Technické služby - snížení energetické náročnosti budovy</t>
  </si>
  <si>
    <t>vybudování sběrného dvoru Příbor - Točna</t>
  </si>
  <si>
    <t>Požární ochrana - náhrady</t>
  </si>
  <si>
    <t>Požární ochrana - vyúčtování energií</t>
  </si>
  <si>
    <t>SÚ obecního domu na Prchalově</t>
  </si>
  <si>
    <t>Ostatní činnosti jinde nezařazené</t>
  </si>
  <si>
    <t>Finanční vypořádání minulých let</t>
  </si>
  <si>
    <t>mylné platby</t>
  </si>
  <si>
    <t>Dopravní obslužnost</t>
  </si>
  <si>
    <t>Aktivní krátk. operace řízení likvidity - termínovaný vklad</t>
  </si>
  <si>
    <t>Splátky úvěru z roku 2008</t>
  </si>
  <si>
    <t>Příjmy úhrad za dobývání nerostů a poplatků za geologické práce</t>
  </si>
  <si>
    <t>Daň z hazardních her</t>
  </si>
  <si>
    <t>Neinvestiční dotace - ZŠ Npor. Loma</t>
  </si>
  <si>
    <t>Dotace - na regeneraci MPR</t>
  </si>
  <si>
    <t>Záležitosti kultury - ostatní příjmy z vlastní činnosti</t>
  </si>
  <si>
    <t>Neinvestiční dotace - MŠ Kamarád</t>
  </si>
  <si>
    <t>Ostatní nedaňové příjmy</t>
  </si>
  <si>
    <t>Vyúčtování služeb České spořitelně (budova radnice) za rok 2016</t>
  </si>
  <si>
    <t>Stavební úřad - sankční platby od jiných subjektů</t>
  </si>
  <si>
    <t>zpracování PD Lesní cesta Cihelňák a žádost o dotaci</t>
  </si>
  <si>
    <t>oprava komunikace mezi obchvatem a Boroveckými rybníky</t>
  </si>
  <si>
    <t>oprava povrchu ulice Lesní</t>
  </si>
  <si>
    <t>rekonstrukce části ul. Úzké</t>
  </si>
  <si>
    <t>rekonstrukce chodníku na ul. Švermova</t>
  </si>
  <si>
    <t>rekonstrukce chodníků na ul. Sv. Čecha</t>
  </si>
  <si>
    <t>rekonstrukce chodníků na ul. Štefánikově</t>
  </si>
  <si>
    <t>revitalizace vstupu do parku</t>
  </si>
  <si>
    <t>parkoviště u ZŠ Npor. Loma a rekonstrukce části ul. Vrchlického</t>
  </si>
  <si>
    <t>opravy mostů a lávek</t>
  </si>
  <si>
    <t>MŠ Kamarád - zateplení budov Frenštátská a Švermova</t>
  </si>
  <si>
    <t>MŠ Pionýrů - zateplení budovy</t>
  </si>
  <si>
    <t>MŠ Pionýrů - oprava a doplnění herních prvků</t>
  </si>
  <si>
    <t>ZŠ Jičínská  - neinvestiční dotace</t>
  </si>
  <si>
    <t>ZŠ Npor. Loma - neinvestiční dotace</t>
  </si>
  <si>
    <t>ZŠ Jičínská - přestavba části přízemí budovy školy</t>
  </si>
  <si>
    <t>ZŠ Npor. Loma - výzva č. 59 - Infrastruktura ZŠ</t>
  </si>
  <si>
    <t>příspěvek - varhany</t>
  </si>
  <si>
    <t>program regenerace MPR - dotační prostředky</t>
  </si>
  <si>
    <t>Sportovní hřiště</t>
  </si>
  <si>
    <t>vybudování multifunkčního hřiště v Klokočově</t>
  </si>
  <si>
    <t>koncepce tepelného hospodářství</t>
  </si>
  <si>
    <t>M-klub</t>
  </si>
  <si>
    <t>objekt Dukelská - SÚ sociálního zařízení tělocvičny ZŠ Dukelská</t>
  </si>
  <si>
    <t>výměna rozvaděče na ul. Místecké (pod čp. 35)</t>
  </si>
  <si>
    <t>pasport + manuál veřejného prostranství</t>
  </si>
  <si>
    <t>Technické služby - půjčka na předfinancování dotačního titulu</t>
  </si>
  <si>
    <t>herní a sportovní prvky</t>
  </si>
  <si>
    <t>Změny technologií vytápění</t>
  </si>
  <si>
    <t>výdaje související s projektem Kotlíková dotace</t>
  </si>
  <si>
    <t>předcházení vzniku bioodpadů</t>
  </si>
  <si>
    <t>pořízení 2 ks preventivních radarů</t>
  </si>
  <si>
    <t>Specifické informační a komunikační systémy a infrastruktura II</t>
  </si>
  <si>
    <t>SÚ radnice - PD (bezbariérový přístup, zateplení, omítky, WC pro postižené atd.)</t>
  </si>
  <si>
    <t>SÚ radnice - prostory po spořitelně</t>
  </si>
  <si>
    <t>splátky úroků - úvěr z roku 2008</t>
  </si>
  <si>
    <t>vratka účelové dotace - volby</t>
  </si>
  <si>
    <t>vratka účelové dotace - MPR</t>
  </si>
  <si>
    <t>rekonstrukce chodníku na ul. Fučíkova</t>
  </si>
  <si>
    <t>Neinvestiční přijaté transfery od obcí - MP</t>
  </si>
  <si>
    <t>Nebytové hospodářství - příjmy z pojistných událostí</t>
  </si>
  <si>
    <t>Příspěvek na sociální pohřeb</t>
  </si>
  <si>
    <t>Péče o vzhled obcí a veřejnou zeleň - pojistná událost</t>
  </si>
  <si>
    <t>MŠ Kamarád - dotace</t>
  </si>
  <si>
    <t>Domovy pro seniory</t>
  </si>
  <si>
    <t>Domov Hortenzie, p.o.</t>
  </si>
  <si>
    <t>Domov Příbor, p.o.</t>
  </si>
  <si>
    <t>Seniorcentrum OASA s.r.o.</t>
  </si>
  <si>
    <t>Osobní asistence, pečovatelská služba a podpora samostatného bydlení</t>
  </si>
  <si>
    <t>Diakonie ČCE Ostrava - Pečovatelská služba Příbor</t>
  </si>
  <si>
    <t>Centrum pro zdravotně postižené MSK o.p.s. - osobní asistence</t>
  </si>
  <si>
    <t>Chráněné bydlení</t>
  </si>
  <si>
    <t>Slezská diakonie</t>
  </si>
  <si>
    <t>Denní stacionáře a centra denních služeb</t>
  </si>
  <si>
    <t>Středisko soc. služeb města Kopřivnice p.o.</t>
  </si>
  <si>
    <t>Domov pro osoby se zdravotním postižením a domovy se zvláštním režimem</t>
  </si>
  <si>
    <t>Charita Frýdek - Místek</t>
  </si>
  <si>
    <t>Charita Ostrava</t>
  </si>
  <si>
    <t>Ostatní služby a činnosti v oblasti sociální péče</t>
  </si>
  <si>
    <t>Raná péče a sociálně aktivizační služby pro rodiny s dětmi</t>
  </si>
  <si>
    <t>Azylové domy, nízkoprahová centra a noclehárny</t>
  </si>
  <si>
    <t>Středisko soc. služeb města Kopřivnice - azylový dům</t>
  </si>
  <si>
    <t>Terénní programy</t>
  </si>
  <si>
    <t>Renarkon. o.p.s.</t>
  </si>
  <si>
    <t>poplatek za úvěrový účet v ČS</t>
  </si>
  <si>
    <t>Středisko soc. služeb města Kopřivnice - odlehčovací služba</t>
  </si>
  <si>
    <t>Příjmy z pronájmu na Prchalově</t>
  </si>
  <si>
    <t>Odborné sociální poradenství</t>
  </si>
  <si>
    <t>Centrum pro zdravotně postižené MSK - pracoviště Příbor</t>
  </si>
  <si>
    <t>vratka účelové dotace - snížení energ. náročnosti budovy ZŠ Npor. Loma</t>
  </si>
  <si>
    <t>Dotace - PPK (značení kol)</t>
  </si>
  <si>
    <t>Dotace - na výkon sociální práce</t>
  </si>
  <si>
    <t>Příjmy z podílu na zisku a dividend</t>
  </si>
  <si>
    <t>plnění k 30.6.2017</t>
  </si>
  <si>
    <t>sanace opěrné zdi ul. Farní - Žižkova</t>
  </si>
  <si>
    <t>vybudování bezbariérové trasy</t>
  </si>
  <si>
    <t>aktualizace protipovodňového plánu</t>
  </si>
  <si>
    <t>MŠ Kamarád, Frenštátská - žádost zateplení OPŽP</t>
  </si>
  <si>
    <t>MŠ Pionýrů - žádost zateplení OPŽP</t>
  </si>
  <si>
    <t>ZŠ Jičínská - učebny, žádost v ITI Ostravsko</t>
  </si>
  <si>
    <t>ZŠ Npor. Loma - odborné učebny, žádost v ITI Ostravsko</t>
  </si>
  <si>
    <t>poskytnuté finanční dary</t>
  </si>
  <si>
    <t>forenzní značení jízdních kol - dotační program PPK</t>
  </si>
  <si>
    <t>Činnost místní správy</t>
  </si>
  <si>
    <t>výkon sociální práce v souladu se zákonem o soc. službách - čerpání dotace</t>
  </si>
  <si>
    <t>ochrana obyvatelstva</t>
  </si>
  <si>
    <t>plnění k 31.7.2017</t>
  </si>
  <si>
    <t>autobusová zastávka Prchalov - u Bönischů</t>
  </si>
  <si>
    <t>MŠ Kamarád, Švermova - žádost zateplení OPŽP</t>
  </si>
  <si>
    <t>plnění k 31.8.2017</t>
  </si>
  <si>
    <t>Daň z příjmů právnických osob za obce</t>
  </si>
  <si>
    <t>Dotace na volby prezidenta - přípravná fáze</t>
  </si>
  <si>
    <t>2119, 2133</t>
  </si>
  <si>
    <t>koupaliště - rozšíření areálu</t>
  </si>
  <si>
    <t>4116, 4216</t>
  </si>
  <si>
    <t>2111, 2132, 2141, 2212, 2324</t>
  </si>
  <si>
    <t>Příjmy z nájmu obecních bytů a nebytových prostor</t>
  </si>
  <si>
    <t>splátky úroků - úvěr z roku 2017</t>
  </si>
  <si>
    <t>devizový účet - kurzové rozdíly</t>
  </si>
  <si>
    <t>daň z příjmů právnických osob za obce</t>
  </si>
  <si>
    <t>hřiště u ZŠ Npor. Loma</t>
  </si>
  <si>
    <t>plnění k 30.9.2017</t>
  </si>
  <si>
    <t>Náhrada škod</t>
  </si>
  <si>
    <t>Příjmy z úroků</t>
  </si>
  <si>
    <t>platba firmě  za odvoz KO</t>
  </si>
  <si>
    <t>Dotace na volby do Poslanecké sněmovny Parlamentu ČR</t>
  </si>
  <si>
    <t>Neinvestiční dotace - MŠ Pionýrů</t>
  </si>
  <si>
    <t>Bytové hospodářství - přijaté pojistné události</t>
  </si>
  <si>
    <t>stavební úpravy ulice K. Čapka</t>
  </si>
  <si>
    <t>parkoviště u kotelny Lomená</t>
  </si>
  <si>
    <t>MŠ Pionýrů - neinvestiční půjčka</t>
  </si>
  <si>
    <t>zateplení Místecká čp. 1103</t>
  </si>
  <si>
    <t>F. Juráň - zhotovení pamětní desky</t>
  </si>
  <si>
    <t>Volby do Parlamentu  ČR</t>
  </si>
  <si>
    <t>volby do Poslanecké sněmovny Parlamentu ČR</t>
  </si>
  <si>
    <t>Volby prezidenta republiky</t>
  </si>
  <si>
    <t>volby prezidenta republiky - přípravná fáze</t>
  </si>
  <si>
    <t>plnění k 31.10.2017</t>
  </si>
  <si>
    <t>SÚ OD Prchalov - sančkní platba přijatá od staveb. fa JV Agro</t>
  </si>
  <si>
    <t>MŠ Pionýrů - neinvestiční dotace</t>
  </si>
  <si>
    <t>stav k 31.12.2017</t>
  </si>
  <si>
    <t>Příspěvek na hospodaření v lesích</t>
  </si>
  <si>
    <t>2111, 2132</t>
  </si>
  <si>
    <t>Technické služby - vratka účelového příspěvku</t>
  </si>
  <si>
    <t>Převody vlastním fondům v rozpočtech územní úrovně</t>
  </si>
  <si>
    <t>převody do vlastních fondů přes rok</t>
  </si>
  <si>
    <t>4116, 4122</t>
  </si>
  <si>
    <t xml:space="preserve">upravený rozpočet po  RO č. 7 </t>
  </si>
  <si>
    <t>upravený rozpočet po  RO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</si>
</sst>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sz val="9.5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2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7.5"/>
      <color indexed="81"/>
      <name val="Tahoma"/>
      <family val="2"/>
      <charset val="238"/>
    </font>
    <font>
      <sz val="7.5"/>
      <color indexed="81"/>
      <name val="Tahoma"/>
      <family val="2"/>
      <charset val="238"/>
    </font>
    <font>
      <sz val="6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44" fontId="2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265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4" fontId="20" fillId="0" borderId="10" xfId="0" applyNumberFormat="1" applyFont="1" applyBorder="1"/>
    <xf numFmtId="0" fontId="20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2" fillId="0" borderId="10" xfId="0" applyFont="1" applyBorder="1" applyAlignment="1"/>
    <xf numFmtId="0" fontId="20" fillId="0" borderId="10" xfId="0" applyFont="1" applyBorder="1" applyAlignment="1"/>
    <xf numFmtId="0" fontId="20" fillId="18" borderId="10" xfId="0" applyFont="1" applyFill="1" applyBorder="1" applyAlignment="1">
      <alignment horizontal="center" vertical="center" wrapText="1"/>
    </xf>
    <xf numFmtId="0" fontId="25" fillId="0" borderId="0" xfId="0" applyNumberFormat="1" applyFont="1"/>
    <xf numFmtId="0" fontId="26" fillId="0" borderId="0" xfId="0" applyFont="1"/>
    <xf numFmtId="0" fontId="26" fillId="0" borderId="0" xfId="0" applyNumberFormat="1" applyFont="1"/>
    <xf numFmtId="0" fontId="27" fillId="0" borderId="0" xfId="0" applyFont="1"/>
    <xf numFmtId="0" fontId="27" fillId="0" borderId="0" xfId="0" applyNumberFormat="1" applyFont="1"/>
    <xf numFmtId="0" fontId="28" fillId="0" borderId="0" xfId="0" applyFont="1"/>
    <xf numFmtId="0" fontId="27" fillId="18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19" borderId="10" xfId="0" applyFont="1" applyFill="1" applyBorder="1" applyAlignment="1">
      <alignment horizontal="center"/>
    </xf>
    <xf numFmtId="0" fontId="26" fillId="19" borderId="10" xfId="0" applyFont="1" applyFill="1" applyBorder="1"/>
    <xf numFmtId="0" fontId="26" fillId="0" borderId="10" xfId="0" applyFont="1" applyBorder="1"/>
    <xf numFmtId="4" fontId="26" fillId="0" borderId="10" xfId="0" applyNumberFormat="1" applyFont="1" applyBorder="1"/>
    <xf numFmtId="4" fontId="26" fillId="0" borderId="10" xfId="0" applyNumberFormat="1" applyFont="1" applyFill="1" applyBorder="1"/>
    <xf numFmtId="0" fontId="28" fillId="0" borderId="0" xfId="0" applyFont="1" applyFill="1"/>
    <xf numFmtId="0" fontId="29" fillId="16" borderId="10" xfId="0" applyFont="1" applyFill="1" applyBorder="1"/>
    <xf numFmtId="4" fontId="28" fillId="0" borderId="0" xfId="0" applyNumberFormat="1" applyFont="1"/>
    <xf numFmtId="2" fontId="30" fillId="0" borderId="10" xfId="0" applyNumberFormat="1" applyFont="1" applyFill="1" applyBorder="1" applyAlignment="1">
      <alignment wrapText="1"/>
    </xf>
    <xf numFmtId="4" fontId="28" fillId="0" borderId="0" xfId="0" applyNumberFormat="1" applyFont="1" applyFill="1"/>
    <xf numFmtId="0" fontId="29" fillId="0" borderId="0" xfId="0" applyFont="1"/>
    <xf numFmtId="0" fontId="31" fillId="0" borderId="0" xfId="0" applyFont="1"/>
    <xf numFmtId="0" fontId="32" fillId="0" borderId="0" xfId="0" applyNumberFormat="1" applyFont="1"/>
    <xf numFmtId="0" fontId="33" fillId="0" borderId="0" xfId="0" applyFont="1"/>
    <xf numFmtId="0" fontId="34" fillId="18" borderId="10" xfId="0" applyFont="1" applyFill="1" applyBorder="1" applyAlignment="1">
      <alignment horizontal="right" vertical="center"/>
    </xf>
    <xf numFmtId="0" fontId="34" fillId="18" borderId="10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20" borderId="10" xfId="0" applyNumberFormat="1" applyFont="1" applyFill="1" applyBorder="1"/>
    <xf numFmtId="0" fontId="35" fillId="20" borderId="10" xfId="0" applyFont="1" applyFill="1" applyBorder="1" applyAlignment="1">
      <alignment wrapText="1"/>
    </xf>
    <xf numFmtId="0" fontId="34" fillId="0" borderId="0" xfId="0" applyFont="1"/>
    <xf numFmtId="0" fontId="31" fillId="0" borderId="10" xfId="0" applyNumberFormat="1" applyFont="1" applyFill="1" applyBorder="1"/>
    <xf numFmtId="0" fontId="31" fillId="0" borderId="10" xfId="0" applyFont="1" applyFill="1" applyBorder="1" applyAlignment="1">
      <alignment wrapText="1"/>
    </xf>
    <xf numFmtId="4" fontId="31" fillId="0" borderId="10" xfId="0" applyNumberFormat="1" applyFont="1" applyFill="1" applyBorder="1"/>
    <xf numFmtId="0" fontId="31" fillId="0" borderId="10" xfId="0" applyFont="1" applyBorder="1"/>
    <xf numFmtId="0" fontId="31" fillId="0" borderId="10" xfId="0" applyFont="1" applyBorder="1" applyAlignment="1">
      <alignment wrapText="1"/>
    </xf>
    <xf numFmtId="0" fontId="31" fillId="0" borderId="0" xfId="0" applyNumberFormat="1" applyFont="1"/>
    <xf numFmtId="0" fontId="31" fillId="0" borderId="0" xfId="0" applyFont="1" applyAlignment="1">
      <alignment wrapText="1"/>
    </xf>
    <xf numFmtId="4" fontId="31" fillId="0" borderId="0" xfId="0" applyNumberFormat="1" applyFont="1"/>
    <xf numFmtId="4" fontId="35" fillId="20" borderId="10" xfId="0" applyNumberFormat="1" applyFont="1" applyFill="1" applyBorder="1"/>
    <xf numFmtId="0" fontId="31" fillId="16" borderId="10" xfId="0" applyNumberFormat="1" applyFont="1" applyFill="1" applyBorder="1"/>
    <xf numFmtId="0" fontId="31" fillId="16" borderId="10" xfId="0" applyFont="1" applyFill="1" applyBorder="1" applyAlignment="1">
      <alignment wrapText="1"/>
    </xf>
    <xf numFmtId="4" fontId="31" fillId="0" borderId="10" xfId="0" applyNumberFormat="1" applyFont="1" applyBorder="1"/>
    <xf numFmtId="4" fontId="31" fillId="0" borderId="0" xfId="0" applyNumberFormat="1" applyFont="1" applyFill="1" applyBorder="1"/>
    <xf numFmtId="4" fontId="31" fillId="16" borderId="10" xfId="0" applyNumberFormat="1" applyFont="1" applyFill="1" applyBorder="1" applyAlignment="1">
      <alignment wrapText="1"/>
    </xf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5" fillId="21" borderId="10" xfId="0" applyFont="1" applyFill="1" applyBorder="1"/>
    <xf numFmtId="0" fontId="35" fillId="21" borderId="10" xfId="0" applyNumberFormat="1" applyFont="1" applyFill="1" applyBorder="1"/>
    <xf numFmtId="0" fontId="31" fillId="21" borderId="10" xfId="0" applyFont="1" applyFill="1" applyBorder="1" applyAlignment="1">
      <alignment wrapText="1"/>
    </xf>
    <xf numFmtId="0" fontId="31" fillId="21" borderId="11" xfId="0" applyFont="1" applyFill="1" applyBorder="1" applyAlignment="1">
      <alignment wrapText="1"/>
    </xf>
    <xf numFmtId="4" fontId="31" fillId="0" borderId="11" xfId="0" applyNumberFormat="1" applyFont="1" applyBorder="1"/>
    <xf numFmtId="4" fontId="34" fillId="0" borderId="0" xfId="0" applyNumberFormat="1" applyFont="1"/>
    <xf numFmtId="4" fontId="31" fillId="21" borderId="10" xfId="0" applyNumberFormat="1" applyFont="1" applyFill="1" applyBorder="1" applyAlignment="1">
      <alignment wrapText="1"/>
    </xf>
    <xf numFmtId="0" fontId="35" fillId="21" borderId="0" xfId="0" applyNumberFormat="1" applyFont="1" applyFill="1" applyBorder="1"/>
    <xf numFmtId="4" fontId="35" fillId="0" borderId="0" xfId="0" applyNumberFormat="1" applyFont="1"/>
    <xf numFmtId="0" fontId="35" fillId="0" borderId="10" xfId="0" applyFont="1" applyBorder="1"/>
    <xf numFmtId="0" fontId="35" fillId="0" borderId="0" xfId="0" applyFont="1" applyBorder="1"/>
    <xf numFmtId="0" fontId="31" fillId="16" borderId="0" xfId="0" applyNumberFormat="1" applyFont="1" applyFill="1" applyBorder="1"/>
    <xf numFmtId="4" fontId="31" fillId="0" borderId="0" xfId="0" applyNumberFormat="1" applyFont="1" applyBorder="1"/>
    <xf numFmtId="0" fontId="33" fillId="0" borderId="0" xfId="0" applyFont="1" applyBorder="1"/>
    <xf numFmtId="0" fontId="31" fillId="0" borderId="10" xfId="0" applyNumberFormat="1" applyFont="1" applyBorder="1"/>
    <xf numFmtId="0" fontId="31" fillId="16" borderId="10" xfId="0" applyFont="1" applyFill="1" applyBorder="1" applyAlignment="1">
      <alignment horizontal="left" wrapText="1"/>
    </xf>
    <xf numFmtId="4" fontId="35" fillId="19" borderId="10" xfId="0" applyNumberFormat="1" applyFont="1" applyFill="1" applyBorder="1"/>
    <xf numFmtId="4" fontId="35" fillId="21" borderId="0" xfId="0" applyNumberFormat="1" applyFont="1" applyFill="1" applyBorder="1" applyAlignment="1">
      <alignment wrapText="1"/>
    </xf>
    <xf numFmtId="4" fontId="34" fillId="0" borderId="0" xfId="0" applyNumberFormat="1" applyFont="1" applyFill="1"/>
    <xf numFmtId="0" fontId="35" fillId="0" borderId="0" xfId="0" applyFont="1" applyBorder="1" applyAlignment="1">
      <alignment wrapText="1"/>
    </xf>
    <xf numFmtId="4" fontId="31" fillId="0" borderId="10" xfId="0" applyNumberFormat="1" applyFont="1" applyBorder="1" applyAlignment="1">
      <alignment horizontal="right" vertical="center"/>
    </xf>
    <xf numFmtId="0" fontId="31" fillId="0" borderId="0" xfId="0" applyNumberFormat="1" applyFont="1" applyBorder="1"/>
    <xf numFmtId="0" fontId="35" fillId="0" borderId="10" xfId="0" applyNumberFormat="1" applyFont="1" applyBorder="1"/>
    <xf numFmtId="0" fontId="31" fillId="16" borderId="0" xfId="0" applyFont="1" applyFill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4" fontId="35" fillId="0" borderId="0" xfId="0" applyNumberFormat="1" applyFont="1" applyFill="1" applyBorder="1" applyAlignment="1">
      <alignment wrapText="1"/>
    </xf>
    <xf numFmtId="4" fontId="33" fillId="0" borderId="0" xfId="0" applyNumberFormat="1" applyFont="1"/>
    <xf numFmtId="4" fontId="31" fillId="0" borderId="0" xfId="0" applyNumberFormat="1" applyFont="1" applyBorder="1" applyAlignment="1">
      <alignment wrapText="1"/>
    </xf>
    <xf numFmtId="0" fontId="35" fillId="21" borderId="10" xfId="0" applyNumberFormat="1" applyFont="1" applyFill="1" applyBorder="1" applyAlignment="1">
      <alignment horizontal="right" vertical="center" wrapText="1"/>
    </xf>
    <xf numFmtId="4" fontId="35" fillId="20" borderId="10" xfId="0" applyNumberFormat="1" applyFont="1" applyFill="1" applyBorder="1" applyAlignment="1">
      <alignment wrapText="1"/>
    </xf>
    <xf numFmtId="0" fontId="35" fillId="21" borderId="0" xfId="0" applyNumberFormat="1" applyFont="1" applyFill="1" applyBorder="1" applyAlignment="1">
      <alignment horizontal="right" vertical="center" wrapText="1"/>
    </xf>
    <xf numFmtId="0" fontId="31" fillId="21" borderId="0" xfId="0" applyFont="1" applyFill="1" applyBorder="1" applyAlignment="1">
      <alignment wrapText="1"/>
    </xf>
    <xf numFmtId="0" fontId="35" fillId="19" borderId="10" xfId="0" applyFont="1" applyFill="1" applyBorder="1"/>
    <xf numFmtId="0" fontId="35" fillId="19" borderId="10" xfId="0" applyFont="1" applyFill="1" applyBorder="1" applyAlignment="1">
      <alignment wrapText="1"/>
    </xf>
    <xf numFmtId="0" fontId="35" fillId="0" borderId="10" xfId="0" applyNumberFormat="1" applyFont="1" applyFill="1" applyBorder="1"/>
    <xf numFmtId="0" fontId="31" fillId="0" borderId="0" xfId="0" applyFont="1" applyFill="1"/>
    <xf numFmtId="0" fontId="35" fillId="0" borderId="0" xfId="0" applyFont="1"/>
    <xf numFmtId="0" fontId="35" fillId="0" borderId="0" xfId="0" applyNumberFormat="1" applyFont="1" applyBorder="1"/>
    <xf numFmtId="0" fontId="35" fillId="18" borderId="10" xfId="0" applyNumberFormat="1" applyFont="1" applyFill="1" applyBorder="1"/>
    <xf numFmtId="0" fontId="31" fillId="0" borderId="0" xfId="0" applyFont="1" applyFill="1" applyBorder="1" applyAlignment="1">
      <alignment wrapText="1"/>
    </xf>
    <xf numFmtId="0" fontId="36" fillId="0" borderId="0" xfId="0" applyFont="1" applyAlignment="1">
      <alignment wrapText="1"/>
    </xf>
    <xf numFmtId="4" fontId="22" fillId="20" borderId="10" xfId="0" applyNumberFormat="1" applyFont="1" applyFill="1" applyBorder="1"/>
    <xf numFmtId="2" fontId="20" fillId="0" borderId="10" xfId="0" applyNumberFormat="1" applyFont="1" applyFill="1" applyBorder="1" applyAlignment="1">
      <alignment wrapText="1"/>
    </xf>
    <xf numFmtId="2" fontId="20" fillId="16" borderId="10" xfId="0" applyNumberFormat="1" applyFont="1" applyFill="1" applyBorder="1" applyAlignment="1">
      <alignment horizontal="left" vertical="center" wrapText="1"/>
    </xf>
    <xf numFmtId="2" fontId="20" fillId="16" borderId="10" xfId="0" applyNumberFormat="1" applyFont="1" applyFill="1" applyBorder="1" applyAlignment="1">
      <alignment wrapText="1"/>
    </xf>
    <xf numFmtId="0" fontId="23" fillId="0" borderId="0" xfId="0" applyFont="1"/>
    <xf numFmtId="0" fontId="20" fillId="0" borderId="0" xfId="0" applyFont="1" applyAlignment="1">
      <alignment horizontal="center" vertical="center"/>
    </xf>
    <xf numFmtId="0" fontId="20" fillId="19" borderId="10" xfId="0" applyFont="1" applyFill="1" applyBorder="1"/>
    <xf numFmtId="4" fontId="2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Fill="1" applyBorder="1"/>
    <xf numFmtId="0" fontId="22" fillId="18" borderId="10" xfId="0" applyFont="1" applyFill="1" applyBorder="1" applyAlignment="1">
      <alignment horizontal="center" vertical="center" wrapText="1"/>
    </xf>
    <xf numFmtId="4" fontId="20" fillId="16" borderId="10" xfId="0" applyNumberFormat="1" applyFont="1" applyFill="1" applyBorder="1" applyAlignment="1">
      <alignment wrapText="1"/>
    </xf>
    <xf numFmtId="0" fontId="20" fillId="21" borderId="10" xfId="0" applyFont="1" applyFill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2" fillId="20" borderId="10" xfId="0" applyFont="1" applyFill="1" applyBorder="1" applyAlignment="1">
      <alignment wrapText="1"/>
    </xf>
    <xf numFmtId="4" fontId="20" fillId="0" borderId="10" xfId="57" applyNumberFormat="1" applyFont="1" applyFill="1" applyBorder="1"/>
    <xf numFmtId="2" fontId="20" fillId="0" borderId="10" xfId="0" applyNumberFormat="1" applyFont="1" applyBorder="1" applyAlignment="1">
      <alignment horizontal="left"/>
    </xf>
    <xf numFmtId="0" fontId="20" fillId="0" borderId="10" xfId="0" applyFont="1" applyFill="1" applyBorder="1" applyAlignment="1">
      <alignment horizontal="right"/>
    </xf>
    <xf numFmtId="0" fontId="20" fillId="16" borderId="10" xfId="0" applyFont="1" applyFill="1" applyBorder="1" applyAlignment="1">
      <alignment horizontal="right"/>
    </xf>
    <xf numFmtId="0" fontId="34" fillId="18" borderId="10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29" fillId="0" borderId="10" xfId="0" applyFont="1" applyFill="1" applyBorder="1" applyAlignment="1">
      <alignment wrapText="1"/>
    </xf>
    <xf numFmtId="0" fontId="31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26" fillId="0" borderId="10" xfId="0" applyNumberFormat="1" applyFont="1" applyFill="1" applyBorder="1" applyAlignment="1">
      <alignment wrapText="1"/>
    </xf>
    <xf numFmtId="0" fontId="35" fillId="0" borderId="10" xfId="0" applyFont="1" applyBorder="1" applyAlignment="1"/>
    <xf numFmtId="0" fontId="26" fillId="0" borderId="10" xfId="0" applyFont="1" applyBorder="1" applyAlignment="1"/>
    <xf numFmtId="4" fontId="26" fillId="0" borderId="0" xfId="0" applyNumberFormat="1" applyFont="1"/>
    <xf numFmtId="0" fontId="29" fillId="0" borderId="10" xfId="0" applyFont="1" applyBorder="1" applyAlignment="1"/>
    <xf numFmtId="0" fontId="29" fillId="18" borderId="10" xfId="0" applyFont="1" applyFill="1" applyBorder="1"/>
    <xf numFmtId="0" fontId="31" fillId="18" borderId="10" xfId="0" applyFont="1" applyFill="1" applyBorder="1"/>
    <xf numFmtId="4" fontId="35" fillId="18" borderId="10" xfId="0" applyNumberFormat="1" applyFont="1" applyFill="1" applyBorder="1"/>
    <xf numFmtId="0" fontId="20" fillId="0" borderId="0" xfId="0" applyNumberFormat="1" applyFont="1"/>
    <xf numFmtId="2" fontId="34" fillId="18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 wrapText="1"/>
    </xf>
    <xf numFmtId="0" fontId="31" fillId="19" borderId="10" xfId="0" applyFont="1" applyFill="1" applyBorder="1"/>
    <xf numFmtId="2" fontId="35" fillId="19" borderId="10" xfId="0" applyNumberFormat="1" applyFont="1" applyFill="1" applyBorder="1" applyAlignment="1">
      <alignment wrapText="1"/>
    </xf>
    <xf numFmtId="0" fontId="31" fillId="16" borderId="10" xfId="0" applyFont="1" applyFill="1" applyBorder="1"/>
    <xf numFmtId="0" fontId="31" fillId="16" borderId="10" xfId="0" applyFont="1" applyFill="1" applyBorder="1" applyAlignment="1">
      <alignment horizontal="right"/>
    </xf>
    <xf numFmtId="2" fontId="31" fillId="16" borderId="10" xfId="0" applyNumberFormat="1" applyFont="1" applyFill="1" applyBorder="1" applyAlignment="1">
      <alignment wrapText="1"/>
    </xf>
    <xf numFmtId="4" fontId="31" fillId="0" borderId="10" xfId="0" applyNumberFormat="1" applyFont="1" applyBorder="1" applyAlignment="1">
      <alignment horizontal="right" vertical="center" wrapText="1"/>
    </xf>
    <xf numFmtId="0" fontId="20" fillId="16" borderId="10" xfId="0" applyFont="1" applyFill="1" applyBorder="1"/>
    <xf numFmtId="2" fontId="31" fillId="0" borderId="10" xfId="0" applyNumberFormat="1" applyFont="1" applyBorder="1" applyAlignment="1">
      <alignment wrapText="1"/>
    </xf>
    <xf numFmtId="0" fontId="20" fillId="0" borderId="10" xfId="0" applyFont="1" applyBorder="1"/>
    <xf numFmtId="2" fontId="20" fillId="0" borderId="10" xfId="0" applyNumberFormat="1" applyFont="1" applyBorder="1" applyAlignment="1">
      <alignment wrapText="1"/>
    </xf>
    <xf numFmtId="2" fontId="31" fillId="16" borderId="10" xfId="0" applyNumberFormat="1" applyFont="1" applyFill="1" applyBorder="1" applyAlignment="1">
      <alignment horizontal="left" vertical="center" wrapText="1"/>
    </xf>
    <xf numFmtId="2" fontId="31" fillId="0" borderId="10" xfId="0" applyNumberFormat="1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left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/>
    <xf numFmtId="2" fontId="31" fillId="0" borderId="10" xfId="0" applyNumberFormat="1" applyFont="1" applyFill="1" applyBorder="1" applyAlignment="1">
      <alignment wrapText="1"/>
    </xf>
    <xf numFmtId="4" fontId="31" fillId="0" borderId="10" xfId="57" applyNumberFormat="1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35" fillId="16" borderId="10" xfId="0" applyFont="1" applyFill="1" applyBorder="1"/>
    <xf numFmtId="0" fontId="35" fillId="19" borderId="10" xfId="0" applyFont="1" applyFill="1" applyBorder="1" applyAlignment="1">
      <alignment horizontal="center"/>
    </xf>
    <xf numFmtId="2" fontId="22" fillId="19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horizontal="right"/>
    </xf>
    <xf numFmtId="0" fontId="31" fillId="16" borderId="10" xfId="0" applyFont="1" applyFill="1" applyBorder="1" applyAlignment="1">
      <alignment horizontal="left"/>
    </xf>
    <xf numFmtId="2" fontId="31" fillId="0" borderId="10" xfId="0" applyNumberFormat="1" applyFont="1" applyBorder="1" applyAlignment="1">
      <alignment horizontal="left"/>
    </xf>
    <xf numFmtId="0" fontId="35" fillId="18" borderId="12" xfId="0" applyFont="1" applyFill="1" applyBorder="1"/>
    <xf numFmtId="0" fontId="35" fillId="18" borderId="13" xfId="0" applyFont="1" applyFill="1" applyBorder="1"/>
    <xf numFmtId="4" fontId="35" fillId="18" borderId="14" xfId="0" applyNumberFormat="1" applyFont="1" applyFill="1" applyBorder="1"/>
    <xf numFmtId="0" fontId="28" fillId="0" borderId="11" xfId="0" applyFont="1" applyFill="1" applyBorder="1"/>
    <xf numFmtId="0" fontId="29" fillId="20" borderId="10" xfId="0" applyNumberFormat="1" applyFont="1" applyFill="1" applyBorder="1"/>
    <xf numFmtId="0" fontId="29" fillId="20" borderId="10" xfId="0" applyFont="1" applyFill="1" applyBorder="1" applyAlignment="1">
      <alignment wrapText="1"/>
    </xf>
    <xf numFmtId="4" fontId="29" fillId="20" borderId="15" xfId="0" applyNumberFormat="1" applyFont="1" applyFill="1" applyBorder="1"/>
    <xf numFmtId="4" fontId="29" fillId="20" borderId="10" xfId="0" applyNumberFormat="1" applyFont="1" applyFill="1" applyBorder="1"/>
    <xf numFmtId="0" fontId="20" fillId="0" borderId="10" xfId="0" applyNumberFormat="1" applyFont="1" applyFill="1" applyBorder="1"/>
    <xf numFmtId="0" fontId="20" fillId="0" borderId="10" xfId="0" applyFont="1" applyFill="1" applyBorder="1" applyAlignment="1">
      <alignment wrapText="1"/>
    </xf>
    <xf numFmtId="4" fontId="20" fillId="0" borderId="15" xfId="0" applyNumberFormat="1" applyFont="1" applyFill="1" applyBorder="1"/>
    <xf numFmtId="0" fontId="26" fillId="0" borderId="10" xfId="0" applyFont="1" applyBorder="1" applyAlignment="1">
      <alignment wrapText="1"/>
    </xf>
    <xf numFmtId="4" fontId="26" fillId="0" borderId="15" xfId="0" applyNumberFormat="1" applyFont="1" applyFill="1" applyBorder="1"/>
    <xf numFmtId="0" fontId="26" fillId="16" borderId="10" xfId="0" applyNumberFormat="1" applyFont="1" applyFill="1" applyBorder="1"/>
    <xf numFmtId="0" fontId="26" fillId="16" borderId="10" xfId="0" applyFont="1" applyFill="1" applyBorder="1" applyAlignment="1">
      <alignment wrapText="1"/>
    </xf>
    <xf numFmtId="4" fontId="26" fillId="16" borderId="10" xfId="0" applyNumberFormat="1" applyFont="1" applyFill="1" applyBorder="1" applyAlignment="1">
      <alignment wrapText="1"/>
    </xf>
    <xf numFmtId="0" fontId="20" fillId="16" borderId="10" xfId="0" applyNumberFormat="1" applyFont="1" applyFill="1" applyBorder="1"/>
    <xf numFmtId="0" fontId="29" fillId="21" borderId="10" xfId="0" applyFont="1" applyFill="1" applyBorder="1"/>
    <xf numFmtId="0" fontId="29" fillId="21" borderId="10" xfId="0" applyNumberFormat="1" applyFont="1" applyFill="1" applyBorder="1"/>
    <xf numFmtId="0" fontId="29" fillId="21" borderId="15" xfId="0" applyNumberFormat="1" applyFont="1" applyFill="1" applyBorder="1"/>
    <xf numFmtId="4" fontId="23" fillId="0" borderId="0" xfId="0" applyNumberFormat="1" applyFont="1"/>
    <xf numFmtId="0" fontId="26" fillId="21" borderId="10" xfId="0" applyFont="1" applyFill="1" applyBorder="1" applyAlignment="1">
      <alignment wrapText="1"/>
    </xf>
    <xf numFmtId="4" fontId="27" fillId="0" borderId="0" xfId="0" applyNumberFormat="1" applyFont="1"/>
    <xf numFmtId="4" fontId="20" fillId="21" borderId="10" xfId="0" applyNumberFormat="1" applyFont="1" applyFill="1" applyBorder="1" applyAlignment="1">
      <alignment wrapText="1"/>
    </xf>
    <xf numFmtId="4" fontId="20" fillId="21" borderId="0" xfId="0" applyNumberFormat="1" applyFont="1" applyFill="1" applyBorder="1" applyAlignment="1">
      <alignment wrapText="1"/>
    </xf>
    <xf numFmtId="4" fontId="22" fillId="0" borderId="0" xfId="0" applyNumberFormat="1" applyFont="1"/>
    <xf numFmtId="0" fontId="20" fillId="0" borderId="0" xfId="0" applyFont="1" applyBorder="1"/>
    <xf numFmtId="0" fontId="20" fillId="0" borderId="0" xfId="0" applyFont="1" applyBorder="1" applyAlignment="1">
      <alignment wrapText="1"/>
    </xf>
    <xf numFmtId="4" fontId="20" fillId="0" borderId="0" xfId="0" applyNumberFormat="1" applyFont="1"/>
    <xf numFmtId="0" fontId="29" fillId="0" borderId="0" xfId="0" applyFont="1" applyBorder="1"/>
    <xf numFmtId="0" fontId="26" fillId="0" borderId="10" xfId="0" applyNumberFormat="1" applyFont="1" applyBorder="1"/>
    <xf numFmtId="0" fontId="26" fillId="16" borderId="10" xfId="0" applyFont="1" applyFill="1" applyBorder="1" applyAlignment="1">
      <alignment horizontal="left" wrapText="1"/>
    </xf>
    <xf numFmtId="0" fontId="20" fillId="0" borderId="10" xfId="0" applyNumberFormat="1" applyFont="1" applyBorder="1"/>
    <xf numFmtId="0" fontId="20" fillId="16" borderId="10" xfId="0" applyFont="1" applyFill="1" applyBorder="1" applyAlignment="1">
      <alignment horizontal="left" wrapText="1"/>
    </xf>
    <xf numFmtId="0" fontId="29" fillId="21" borderId="0" xfId="0" applyNumberFormat="1" applyFont="1" applyFill="1" applyBorder="1"/>
    <xf numFmtId="4" fontId="29" fillId="21" borderId="0" xfId="0" applyNumberFormat="1" applyFont="1" applyFill="1" applyBorder="1" applyAlignment="1">
      <alignment wrapText="1"/>
    </xf>
    <xf numFmtId="4" fontId="29" fillId="0" borderId="0" xfId="0" applyNumberFormat="1" applyFont="1"/>
    <xf numFmtId="0" fontId="29" fillId="0" borderId="0" xfId="0" applyNumberFormat="1" applyFont="1" applyFill="1" applyBorder="1"/>
    <xf numFmtId="0" fontId="29" fillId="0" borderId="0" xfId="0" applyFont="1" applyFill="1" applyBorder="1" applyAlignment="1">
      <alignment wrapText="1"/>
    </xf>
    <xf numFmtId="4" fontId="29" fillId="0" borderId="0" xfId="0" applyNumberFormat="1" applyFont="1" applyFill="1" applyBorder="1"/>
    <xf numFmtId="0" fontId="29" fillId="0" borderId="10" xfId="0" applyFont="1" applyBorder="1"/>
    <xf numFmtId="0" fontId="29" fillId="0" borderId="0" xfId="0" applyFont="1" applyBorder="1" applyAlignment="1">
      <alignment wrapText="1"/>
    </xf>
    <xf numFmtId="4" fontId="20" fillId="0" borderId="10" xfId="0" applyNumberFormat="1" applyFont="1" applyBorder="1" applyAlignment="1">
      <alignment horizontal="right" vertical="center"/>
    </xf>
    <xf numFmtId="0" fontId="20" fillId="0" borderId="0" xfId="0" applyNumberFormat="1" applyFont="1" applyBorder="1"/>
    <xf numFmtId="4" fontId="20" fillId="0" borderId="0" xfId="0" applyNumberFormat="1" applyFont="1" applyBorder="1"/>
    <xf numFmtId="0" fontId="29" fillId="0" borderId="10" xfId="0" applyNumberFormat="1" applyFont="1" applyBorder="1"/>
    <xf numFmtId="0" fontId="20" fillId="0" borderId="0" xfId="0" applyFont="1" applyAlignment="1">
      <alignment wrapText="1"/>
    </xf>
    <xf numFmtId="0" fontId="20" fillId="16" borderId="10" xfId="0" applyFont="1" applyFill="1" applyBorder="1" applyAlignment="1">
      <alignment wrapText="1"/>
    </xf>
    <xf numFmtId="4" fontId="29" fillId="0" borderId="0" xfId="0" applyNumberFormat="1" applyFont="1" applyFill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0" fontId="29" fillId="21" borderId="1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Border="1" applyAlignment="1">
      <alignment wrapText="1"/>
    </xf>
    <xf numFmtId="4" fontId="29" fillId="20" borderId="10" xfId="0" applyNumberFormat="1" applyFont="1" applyFill="1" applyBorder="1" applyAlignment="1">
      <alignment wrapText="1"/>
    </xf>
    <xf numFmtId="0" fontId="28" fillId="0" borderId="16" xfId="0" applyFont="1" applyBorder="1"/>
    <xf numFmtId="0" fontId="28" fillId="0" borderId="0" xfId="0" applyFont="1" applyBorder="1"/>
    <xf numFmtId="0" fontId="29" fillId="21" borderId="0" xfId="0" applyNumberFormat="1" applyFont="1" applyFill="1" applyBorder="1" applyAlignment="1">
      <alignment horizontal="right" vertical="center" wrapText="1"/>
    </xf>
    <xf numFmtId="0" fontId="20" fillId="21" borderId="0" xfId="0" applyFont="1" applyFill="1" applyBorder="1" applyAlignment="1">
      <alignment wrapText="1"/>
    </xf>
    <xf numFmtId="4" fontId="20" fillId="0" borderId="0" xfId="0" applyNumberFormat="1" applyFont="1" applyFill="1" applyBorder="1"/>
    <xf numFmtId="0" fontId="29" fillId="19" borderId="10" xfId="0" applyFont="1" applyFill="1" applyBorder="1"/>
    <xf numFmtId="0" fontId="29" fillId="19" borderId="10" xfId="0" applyFont="1" applyFill="1" applyBorder="1" applyAlignment="1">
      <alignment wrapText="1"/>
    </xf>
    <xf numFmtId="0" fontId="20" fillId="0" borderId="17" xfId="0" applyNumberFormat="1" applyFont="1" applyBorder="1"/>
    <xf numFmtId="0" fontId="20" fillId="0" borderId="17" xfId="0" applyFont="1" applyBorder="1" applyAlignment="1">
      <alignment wrapText="1"/>
    </xf>
    <xf numFmtId="4" fontId="20" fillId="0" borderId="17" xfId="0" applyNumberFormat="1" applyFont="1" applyBorder="1"/>
    <xf numFmtId="0" fontId="20" fillId="0" borderId="16" xfId="0" applyFont="1" applyBorder="1" applyAlignment="1">
      <alignment wrapText="1"/>
    </xf>
    <xf numFmtId="0" fontId="22" fillId="20" borderId="10" xfId="0" applyNumberFormat="1" applyFont="1" applyFill="1" applyBorder="1"/>
    <xf numFmtId="0" fontId="26" fillId="0" borderId="10" xfId="0" applyFont="1" applyFill="1" applyBorder="1" applyAlignment="1">
      <alignment wrapText="1"/>
    </xf>
    <xf numFmtId="0" fontId="26" fillId="0" borderId="0" xfId="0" applyNumberFormat="1" applyFont="1" applyBorder="1"/>
    <xf numFmtId="0" fontId="26" fillId="0" borderId="0" xfId="0" applyFont="1" applyBorder="1" applyAlignment="1">
      <alignment wrapText="1"/>
    </xf>
    <xf numFmtId="4" fontId="26" fillId="0" borderId="0" xfId="0" applyNumberFormat="1" applyFont="1" applyBorder="1"/>
    <xf numFmtId="0" fontId="22" fillId="0" borderId="10" xfId="0" applyNumberFormat="1" applyFont="1" applyBorder="1"/>
    <xf numFmtId="0" fontId="29" fillId="0" borderId="10" xfId="0" applyNumberFormat="1" applyFont="1" applyFill="1" applyBorder="1"/>
    <xf numFmtId="0" fontId="20" fillId="0" borderId="0" xfId="0" applyFont="1" applyFill="1"/>
    <xf numFmtId="0" fontId="22" fillId="0" borderId="10" xfId="0" applyNumberFormat="1" applyFont="1" applyFill="1" applyBorder="1"/>
    <xf numFmtId="0" fontId="26" fillId="0" borderId="0" xfId="0" applyFont="1" applyFill="1"/>
    <xf numFmtId="0" fontId="22" fillId="0" borderId="0" xfId="0" applyNumberFormat="1" applyFont="1" applyBorder="1"/>
    <xf numFmtId="0" fontId="22" fillId="0" borderId="0" xfId="0" applyFont="1" applyBorder="1" applyAlignment="1">
      <alignment wrapText="1"/>
    </xf>
    <xf numFmtId="4" fontId="29" fillId="19" borderId="10" xfId="0" applyNumberFormat="1" applyFont="1" applyFill="1" applyBorder="1"/>
    <xf numFmtId="4" fontId="22" fillId="19" borderId="10" xfId="0" applyNumberFormat="1" applyFont="1" applyFill="1" applyBorder="1"/>
    <xf numFmtId="0" fontId="29" fillId="19" borderId="10" xfId="0" applyNumberFormat="1" applyFont="1" applyFill="1" applyBorder="1"/>
    <xf numFmtId="0" fontId="22" fillId="19" borderId="10" xfId="0" applyNumberFormat="1" applyFont="1" applyFill="1" applyBorder="1"/>
    <xf numFmtId="0" fontId="22" fillId="19" borderId="10" xfId="0" applyFont="1" applyFill="1" applyBorder="1" applyAlignment="1">
      <alignment wrapText="1"/>
    </xf>
    <xf numFmtId="0" fontId="26" fillId="0" borderId="10" xfId="0" applyNumberFormat="1" applyFont="1" applyFill="1" applyBorder="1"/>
    <xf numFmtId="0" fontId="20" fillId="18" borderId="10" xfId="0" applyFont="1" applyFill="1" applyBorder="1" applyAlignment="1">
      <alignment wrapText="1"/>
    </xf>
    <xf numFmtId="4" fontId="22" fillId="18" borderId="10" xfId="0" applyNumberFormat="1" applyFont="1" applyFill="1" applyBorder="1" applyAlignment="1">
      <alignment horizontal="right"/>
    </xf>
    <xf numFmtId="0" fontId="29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0" fontId="26" fillId="18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" fontId="21" fillId="0" borderId="0" xfId="0" applyNumberFormat="1" applyFont="1"/>
    <xf numFmtId="0" fontId="2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/>
    <xf numFmtId="0" fontId="31" fillId="18" borderId="10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2" fontId="21" fillId="16" borderId="10" xfId="0" applyNumberFormat="1" applyFont="1" applyFill="1" applyBorder="1" applyAlignment="1">
      <alignment wrapText="1"/>
    </xf>
    <xf numFmtId="0" fontId="41" fillId="16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31" fillId="0" borderId="18" xfId="0" applyFont="1" applyBorder="1"/>
    <xf numFmtId="0" fontId="35" fillId="20" borderId="14" xfId="0" applyNumberFormat="1" applyFont="1" applyFill="1" applyBorder="1"/>
    <xf numFmtId="0" fontId="35" fillId="20" borderId="14" xfId="0" applyFont="1" applyFill="1" applyBorder="1" applyAlignment="1">
      <alignment wrapText="1"/>
    </xf>
    <xf numFmtId="4" fontId="35" fillId="20" borderId="14" xfId="0" applyNumberFormat="1" applyFont="1" applyFill="1" applyBorder="1"/>
    <xf numFmtId="0" fontId="31" fillId="16" borderId="0" xfId="0" applyFont="1" applyFill="1" applyBorder="1" applyAlignment="1">
      <alignment horizontal="left" wrapText="1"/>
    </xf>
    <xf numFmtId="4" fontId="20" fillId="22" borderId="10" xfId="0" applyNumberFormat="1" applyFont="1" applyFill="1" applyBorder="1"/>
  </cellXfs>
  <cellStyles count="84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– Zvýraznění 1" xfId="13" builtinId="31" customBuiltin="1"/>
    <cellStyle name="40 % – Zvýraznění 2" xfId="14" builtinId="35" customBuiltin="1"/>
    <cellStyle name="40 % – Zvýraznění 3" xfId="15" builtinId="39" customBuiltin="1"/>
    <cellStyle name="40 % – Zvýraznění 4" xfId="16" builtinId="43" customBuiltin="1"/>
    <cellStyle name="40 % – Zvýraznění 5" xfId="17" builtinId="47" customBuiltin="1"/>
    <cellStyle name="40 % – Zvýraznění 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– Zvýraznění 1" xfId="25" builtinId="32" customBuiltin="1"/>
    <cellStyle name="60 % – Zvýraznění 2" xfId="26" builtinId="36" customBuiltin="1"/>
    <cellStyle name="60 % – Zvýraznění 3" xfId="27" builtinId="40" customBuiltin="1"/>
    <cellStyle name="60 % – Zvýraznění 4" xfId="28" builtinId="44" customBuiltin="1"/>
    <cellStyle name="60 % – Zvýraznění 5" xfId="29" builtinId="48" customBuiltin="1"/>
    <cellStyle name="60 % – Zvýraznění 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elkem" xfId="45" builtinId="25" customBuiltin="1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Check Cell" xfId="52" xr:uid="{00000000-0005-0000-0000-000033000000}"/>
    <cellStyle name="Input" xfId="54" xr:uid="{00000000-0005-0000-0000-000034000000}"/>
    <cellStyle name="Kontrolní buňka" xfId="55" builtinId="23" customBuiltin="1"/>
    <cellStyle name="Linked Cell" xfId="56" xr:uid="{00000000-0005-0000-0000-000036000000}"/>
    <cellStyle name="Měna" xfId="57" builtinId="4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ázev" xfId="62" builtinId="15" customBuiltin="1"/>
    <cellStyle name="Neutral" xfId="63" xr:uid="{00000000-0005-0000-0000-00003D000000}"/>
    <cellStyle name="Neutrální" xfId="64" builtinId="28" customBuiltin="1"/>
    <cellStyle name="Normální" xfId="0" builtinId="0"/>
    <cellStyle name="Note" xfId="65" xr:uid="{00000000-0005-0000-0000-000040000000}"/>
    <cellStyle name="Output" xfId="66" xr:uid="{00000000-0005-0000-0000-000041000000}"/>
    <cellStyle name="Poznámka" xfId="67" builtinId="10" customBuiltin="1"/>
    <cellStyle name="Propojená buňka" xfId="68" builtinId="24" customBuiltin="1"/>
    <cellStyle name="Správně" xfId="69" builtinId="26" customBuiltin="1"/>
    <cellStyle name="Špatně" xfId="53" builtinId="27" customBuiltin="1"/>
    <cellStyle name="Text upozornění" xfId="70" builtinId="11" customBuiltin="1"/>
    <cellStyle name="Title" xfId="71" xr:uid="{00000000-0005-0000-0000-000047000000}"/>
    <cellStyle name="Total" xfId="72" xr:uid="{00000000-0005-0000-0000-000048000000}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 xr:uid="{00000000-0005-0000-0000-00004D000000}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"/>
  <sheetViews>
    <sheetView view="pageBreakPreview" topLeftCell="A58" zoomScaleNormal="100" zoomScaleSheetLayoutView="100" workbookViewId="0">
      <selection activeCell="M52" sqref="M52"/>
    </sheetView>
  </sheetViews>
  <sheetFormatPr defaultRowHeight="12.75" x14ac:dyDescent="0.2"/>
  <cols>
    <col min="1" max="1" width="5.28515625" style="2" customWidth="1"/>
    <col min="2" max="2" width="10" style="2" customWidth="1"/>
    <col min="3" max="3" width="57.85546875" style="2" customWidth="1"/>
    <col min="4" max="4" width="16.42578125" style="2" customWidth="1"/>
    <col min="5" max="7" width="13.7109375" style="2" hidden="1" customWidth="1"/>
    <col min="8" max="9" width="13.85546875" style="2" hidden="1" customWidth="1"/>
    <col min="10" max="10" width="15" style="2" customWidth="1"/>
    <col min="11" max="11" width="16.85546875" style="2" customWidth="1"/>
    <col min="12" max="16384" width="9.140625" style="2"/>
  </cols>
  <sheetData>
    <row r="1" spans="1:10" ht="18.75" x14ac:dyDescent="0.3">
      <c r="A1" s="1" t="s">
        <v>169</v>
      </c>
      <c r="C1" s="130"/>
    </row>
    <row r="2" spans="1:10" s="13" customFormat="1" ht="18.75" x14ac:dyDescent="0.3">
      <c r="A2" s="12"/>
      <c r="C2" s="14"/>
    </row>
    <row r="3" spans="1:10" s="15" customFormat="1" ht="12" x14ac:dyDescent="0.2">
      <c r="A3" s="16"/>
      <c r="C3" s="16"/>
    </row>
    <row r="4" spans="1:10" s="17" customFormat="1" ht="12" x14ac:dyDescent="0.2">
      <c r="D4" s="244" t="s">
        <v>4</v>
      </c>
      <c r="E4" s="244" t="s">
        <v>224</v>
      </c>
      <c r="F4" s="244" t="s">
        <v>224</v>
      </c>
      <c r="G4" s="244" t="s">
        <v>224</v>
      </c>
      <c r="H4" s="244" t="s">
        <v>224</v>
      </c>
      <c r="I4" s="244" t="s">
        <v>224</v>
      </c>
      <c r="J4" s="244" t="s">
        <v>224</v>
      </c>
    </row>
    <row r="5" spans="1:10" s="19" customFormat="1" ht="25.5" x14ac:dyDescent="0.2">
      <c r="A5" s="117" t="s">
        <v>128</v>
      </c>
      <c r="B5" s="117" t="s">
        <v>72</v>
      </c>
      <c r="C5" s="131" t="s">
        <v>73</v>
      </c>
      <c r="D5" s="11" t="s">
        <v>394</v>
      </c>
      <c r="E5" s="108" t="s">
        <v>340</v>
      </c>
      <c r="F5" s="108" t="s">
        <v>353</v>
      </c>
      <c r="G5" s="108" t="s">
        <v>356</v>
      </c>
      <c r="H5" s="108" t="s">
        <v>368</v>
      </c>
      <c r="I5" s="108" t="s">
        <v>384</v>
      </c>
      <c r="J5" s="245" t="s">
        <v>387</v>
      </c>
    </row>
    <row r="6" spans="1:10" s="19" customFormat="1" x14ac:dyDescent="0.2">
      <c r="A6" s="132"/>
      <c r="B6" s="132"/>
      <c r="C6" s="133"/>
      <c r="D6" s="104"/>
      <c r="E6" s="104"/>
      <c r="F6" s="104"/>
      <c r="G6" s="104"/>
      <c r="H6" s="104"/>
      <c r="I6" s="104"/>
      <c r="J6" s="104"/>
    </row>
    <row r="7" spans="1:10" s="17" customFormat="1" x14ac:dyDescent="0.2">
      <c r="A7" s="20" t="s">
        <v>74</v>
      </c>
      <c r="B7" s="134"/>
      <c r="C7" s="135" t="s">
        <v>75</v>
      </c>
      <c r="D7" s="105"/>
      <c r="E7" s="105"/>
      <c r="F7" s="105"/>
      <c r="G7" s="105"/>
      <c r="H7" s="105"/>
      <c r="I7" s="105"/>
      <c r="J7" s="105"/>
    </row>
    <row r="8" spans="1:10" s="33" customFormat="1" x14ac:dyDescent="0.2">
      <c r="A8" s="136"/>
      <c r="B8" s="137">
        <v>1111</v>
      </c>
      <c r="C8" s="138" t="s">
        <v>91</v>
      </c>
      <c r="D8" s="139">
        <v>21509</v>
      </c>
      <c r="E8" s="139">
        <v>11418123.609999999</v>
      </c>
      <c r="F8" s="139">
        <v>13551965.619999999</v>
      </c>
      <c r="G8" s="139">
        <v>15725769.050000001</v>
      </c>
      <c r="H8" s="139">
        <v>17675363.609999999</v>
      </c>
      <c r="I8" s="139">
        <v>19599221.870000001</v>
      </c>
      <c r="J8" s="139">
        <v>24405086.899999999</v>
      </c>
    </row>
    <row r="9" spans="1:10" s="17" customFormat="1" x14ac:dyDescent="0.2">
      <c r="A9" s="140"/>
      <c r="B9" s="116">
        <v>1112</v>
      </c>
      <c r="C9" s="102" t="s">
        <v>16</v>
      </c>
      <c r="D9" s="106">
        <v>900</v>
      </c>
      <c r="E9" s="106">
        <v>700715.64</v>
      </c>
      <c r="F9" s="106">
        <v>808842.78</v>
      </c>
      <c r="G9" s="106">
        <v>808842.78</v>
      </c>
      <c r="H9" s="106">
        <v>900324.24</v>
      </c>
      <c r="I9" s="106">
        <v>942999.47</v>
      </c>
      <c r="J9" s="106">
        <v>1185010.02</v>
      </c>
    </row>
    <row r="10" spans="1:10" s="33" customFormat="1" x14ac:dyDescent="0.2">
      <c r="A10" s="45"/>
      <c r="B10" s="45">
        <v>1113</v>
      </c>
      <c r="C10" s="141" t="s">
        <v>60</v>
      </c>
      <c r="D10" s="139">
        <v>2060</v>
      </c>
      <c r="E10" s="139">
        <v>982380.61</v>
      </c>
      <c r="F10" s="139">
        <v>1198935.32</v>
      </c>
      <c r="G10" s="139">
        <v>1421262.26</v>
      </c>
      <c r="H10" s="139">
        <v>1658811.22</v>
      </c>
      <c r="I10" s="139">
        <v>1855544.61</v>
      </c>
      <c r="J10" s="139">
        <v>2200166.16</v>
      </c>
    </row>
    <row r="11" spans="1:10" s="17" customFormat="1" x14ac:dyDescent="0.2">
      <c r="A11" s="140"/>
      <c r="B11" s="116">
        <v>1121</v>
      </c>
      <c r="C11" s="102" t="s">
        <v>116</v>
      </c>
      <c r="D11" s="106">
        <v>22694</v>
      </c>
      <c r="E11" s="106">
        <v>10130369.789999999</v>
      </c>
      <c r="F11" s="106">
        <v>14458775.67</v>
      </c>
      <c r="G11" s="106">
        <v>14458775.67</v>
      </c>
      <c r="H11" s="106">
        <v>17525611.120000001</v>
      </c>
      <c r="I11" s="106">
        <v>18701411.25</v>
      </c>
      <c r="J11" s="106">
        <v>23123971.039999999</v>
      </c>
    </row>
    <row r="12" spans="1:10" s="33" customFormat="1" x14ac:dyDescent="0.2">
      <c r="A12" s="136"/>
      <c r="B12" s="137">
        <v>1122</v>
      </c>
      <c r="C12" s="138" t="s">
        <v>357</v>
      </c>
      <c r="D12" s="139">
        <v>391</v>
      </c>
      <c r="E12" s="139"/>
      <c r="F12" s="139"/>
      <c r="G12" s="139">
        <v>390830</v>
      </c>
      <c r="H12" s="139">
        <v>390830</v>
      </c>
      <c r="I12" s="139">
        <v>390830</v>
      </c>
      <c r="J12" s="139">
        <v>390830</v>
      </c>
    </row>
    <row r="13" spans="1:10" s="17" customFormat="1" x14ac:dyDescent="0.2">
      <c r="A13" s="142"/>
      <c r="B13" s="142">
        <v>1511</v>
      </c>
      <c r="C13" s="143" t="s">
        <v>117</v>
      </c>
      <c r="D13" s="106">
        <v>3400</v>
      </c>
      <c r="E13" s="5">
        <v>2984086.79</v>
      </c>
      <c r="F13" s="5">
        <v>3051047.77</v>
      </c>
      <c r="G13" s="5">
        <v>3070443.94</v>
      </c>
      <c r="H13" s="5">
        <v>3144087.11</v>
      </c>
      <c r="I13" s="5">
        <v>3144087.11</v>
      </c>
      <c r="J13" s="5">
        <v>3593120.28</v>
      </c>
    </row>
    <row r="14" spans="1:10" s="33" customFormat="1" x14ac:dyDescent="0.2">
      <c r="A14" s="45"/>
      <c r="B14" s="45">
        <v>1211</v>
      </c>
      <c r="C14" s="141" t="s">
        <v>118</v>
      </c>
      <c r="D14" s="139">
        <v>42019</v>
      </c>
      <c r="E14" s="139">
        <v>22655191.98</v>
      </c>
      <c r="F14" s="139">
        <v>26706163.390000001</v>
      </c>
      <c r="G14" s="139">
        <v>31796494.609999999</v>
      </c>
      <c r="H14" s="139">
        <v>34233423.609999999</v>
      </c>
      <c r="I14" s="139">
        <v>38211376.020000003</v>
      </c>
      <c r="J14" s="139">
        <v>47507509.609999999</v>
      </c>
    </row>
    <row r="15" spans="1:10" s="17" customFormat="1" x14ac:dyDescent="0.2">
      <c r="A15" s="142"/>
      <c r="B15" s="142">
        <v>1334</v>
      </c>
      <c r="C15" s="143" t="s">
        <v>150</v>
      </c>
      <c r="D15" s="5">
        <v>5</v>
      </c>
      <c r="E15" s="106">
        <v>985</v>
      </c>
      <c r="F15" s="106">
        <v>985</v>
      </c>
      <c r="G15" s="106">
        <v>985</v>
      </c>
      <c r="H15" s="106">
        <v>985</v>
      </c>
      <c r="I15" s="106">
        <v>985</v>
      </c>
      <c r="J15" s="106">
        <v>985</v>
      </c>
    </row>
    <row r="16" spans="1:10" s="33" customFormat="1" x14ac:dyDescent="0.2">
      <c r="A16" s="136"/>
      <c r="B16" s="137">
        <v>1341</v>
      </c>
      <c r="C16" s="138" t="s">
        <v>62</v>
      </c>
      <c r="D16" s="53">
        <v>260</v>
      </c>
      <c r="E16" s="53">
        <v>192817</v>
      </c>
      <c r="F16" s="53">
        <v>204538</v>
      </c>
      <c r="G16" s="53">
        <v>217288</v>
      </c>
      <c r="H16" s="53">
        <v>219704</v>
      </c>
      <c r="I16" s="53">
        <v>237865</v>
      </c>
      <c r="J16" s="53">
        <v>245606</v>
      </c>
    </row>
    <row r="17" spans="1:10" s="17" customFormat="1" x14ac:dyDescent="0.2">
      <c r="A17" s="140"/>
      <c r="B17" s="116">
        <v>1343</v>
      </c>
      <c r="C17" s="102" t="s">
        <v>63</v>
      </c>
      <c r="D17" s="5">
        <v>166</v>
      </c>
      <c r="E17" s="5">
        <v>44682</v>
      </c>
      <c r="F17" s="5">
        <v>49432</v>
      </c>
      <c r="G17" s="5">
        <v>54622</v>
      </c>
      <c r="H17" s="5">
        <v>131377</v>
      </c>
      <c r="I17" s="5">
        <v>196998</v>
      </c>
      <c r="J17" s="5">
        <v>220593</v>
      </c>
    </row>
    <row r="18" spans="1:10" s="33" customFormat="1" x14ac:dyDescent="0.2">
      <c r="A18" s="136"/>
      <c r="B18" s="137">
        <v>1382</v>
      </c>
      <c r="C18" s="138" t="s">
        <v>59</v>
      </c>
      <c r="D18" s="53">
        <v>147</v>
      </c>
      <c r="E18" s="53">
        <v>146879.17000000001</v>
      </c>
      <c r="F18" s="53">
        <v>146879.17000000001</v>
      </c>
      <c r="G18" s="53">
        <v>146879.17000000001</v>
      </c>
      <c r="H18" s="53">
        <v>146879.17000000001</v>
      </c>
      <c r="I18" s="53">
        <v>146879.17000000001</v>
      </c>
      <c r="J18" s="53">
        <v>146879.17000000001</v>
      </c>
    </row>
    <row r="19" spans="1:10" s="17" customFormat="1" x14ac:dyDescent="0.2">
      <c r="A19" s="140"/>
      <c r="B19" s="116">
        <v>1383</v>
      </c>
      <c r="C19" s="102" t="s">
        <v>6</v>
      </c>
      <c r="D19" s="5">
        <v>1455</v>
      </c>
      <c r="E19" s="5">
        <v>1454783.44</v>
      </c>
      <c r="F19" s="5">
        <v>1454783.44</v>
      </c>
      <c r="G19" s="5">
        <v>1454783.44</v>
      </c>
      <c r="H19" s="5">
        <v>1454783.44</v>
      </c>
      <c r="I19" s="5">
        <v>1454783.44</v>
      </c>
      <c r="J19" s="5">
        <v>1454783.44</v>
      </c>
    </row>
    <row r="20" spans="1:10" s="33" customFormat="1" x14ac:dyDescent="0.2">
      <c r="A20" s="136"/>
      <c r="B20" s="137">
        <v>1340</v>
      </c>
      <c r="C20" s="144" t="s">
        <v>64</v>
      </c>
      <c r="D20" s="53">
        <v>3736</v>
      </c>
      <c r="E20" s="53">
        <v>3437659</v>
      </c>
      <c r="F20" s="53">
        <v>3516252</v>
      </c>
      <c r="G20" s="53">
        <v>3572810</v>
      </c>
      <c r="H20" s="53">
        <v>3625964</v>
      </c>
      <c r="I20" s="53">
        <v>3786821</v>
      </c>
      <c r="J20" s="53">
        <v>3844638</v>
      </c>
    </row>
    <row r="21" spans="1:10" s="17" customFormat="1" x14ac:dyDescent="0.2">
      <c r="A21" s="140"/>
      <c r="B21" s="116">
        <v>1356</v>
      </c>
      <c r="C21" s="101" t="s">
        <v>258</v>
      </c>
      <c r="D21" s="5">
        <v>2200</v>
      </c>
      <c r="E21" s="5">
        <v>2171228.7000000002</v>
      </c>
      <c r="F21" s="5">
        <v>2171228.7000000002</v>
      </c>
      <c r="G21" s="107">
        <v>2214251.44</v>
      </c>
      <c r="H21" s="107">
        <v>2214251.44</v>
      </c>
      <c r="I21" s="107">
        <v>2285975.92</v>
      </c>
      <c r="J21" s="107">
        <v>2285975.92</v>
      </c>
    </row>
    <row r="22" spans="1:10" s="33" customFormat="1" x14ac:dyDescent="0.2">
      <c r="A22" s="45"/>
      <c r="B22" s="45">
        <v>1361</v>
      </c>
      <c r="C22" s="145" t="s">
        <v>61</v>
      </c>
      <c r="D22" s="53">
        <v>900</v>
      </c>
      <c r="E22" s="53">
        <v>764310</v>
      </c>
      <c r="F22" s="53">
        <v>879590</v>
      </c>
      <c r="G22" s="53">
        <v>953120</v>
      </c>
      <c r="H22" s="53">
        <v>1101750</v>
      </c>
      <c r="I22" s="53">
        <v>1186600</v>
      </c>
      <c r="J22" s="53">
        <v>1365450</v>
      </c>
    </row>
    <row r="23" spans="1:10" s="17" customFormat="1" x14ac:dyDescent="0.2">
      <c r="A23" s="142"/>
      <c r="B23" s="142">
        <v>1381</v>
      </c>
      <c r="C23" s="146" t="s">
        <v>259</v>
      </c>
      <c r="D23" s="5">
        <v>4318</v>
      </c>
      <c r="E23" s="5">
        <v>1891447.13</v>
      </c>
      <c r="F23" s="5">
        <v>1947058.25</v>
      </c>
      <c r="G23" s="107">
        <v>4330109.05</v>
      </c>
      <c r="H23" s="107">
        <v>4392147.6100000003</v>
      </c>
      <c r="I23" s="107">
        <v>4420807.79</v>
      </c>
      <c r="J23" s="107">
        <v>6853077.2300000004</v>
      </c>
    </row>
    <row r="24" spans="1:10" s="17" customFormat="1" x14ac:dyDescent="0.2">
      <c r="A24" s="20" t="s">
        <v>119</v>
      </c>
      <c r="B24" s="134"/>
      <c r="C24" s="135" t="s">
        <v>22</v>
      </c>
      <c r="D24" s="105"/>
      <c r="E24" s="105"/>
      <c r="F24" s="105"/>
      <c r="G24" s="105"/>
      <c r="H24" s="105"/>
      <c r="I24" s="105"/>
      <c r="J24" s="105"/>
    </row>
    <row r="25" spans="1:10" s="36" customFormat="1" x14ac:dyDescent="0.2">
      <c r="A25" s="147"/>
      <c r="B25" s="148">
        <v>4111</v>
      </c>
      <c r="C25" s="149" t="s">
        <v>358</v>
      </c>
      <c r="D25" s="44">
        <v>30</v>
      </c>
      <c r="E25" s="148"/>
      <c r="F25" s="148"/>
      <c r="G25" s="150">
        <v>30000</v>
      </c>
      <c r="H25" s="150">
        <v>30000</v>
      </c>
      <c r="I25" s="150">
        <v>30000</v>
      </c>
      <c r="J25" s="150">
        <v>30000</v>
      </c>
    </row>
    <row r="26" spans="1:10" s="25" customFormat="1" x14ac:dyDescent="0.2">
      <c r="A26" s="151"/>
      <c r="B26" s="152">
        <v>4111</v>
      </c>
      <c r="C26" s="100" t="s">
        <v>372</v>
      </c>
      <c r="D26" s="107">
        <v>272</v>
      </c>
      <c r="E26" s="152"/>
      <c r="F26" s="152"/>
      <c r="G26" s="113"/>
      <c r="H26" s="113"/>
      <c r="I26" s="113">
        <v>271820</v>
      </c>
      <c r="J26" s="113">
        <v>271820</v>
      </c>
    </row>
    <row r="27" spans="1:10" s="33" customFormat="1" ht="25.5" x14ac:dyDescent="0.2">
      <c r="A27" s="26"/>
      <c r="B27" s="137">
        <v>4112</v>
      </c>
      <c r="C27" s="138" t="s">
        <v>80</v>
      </c>
      <c r="D27" s="53">
        <v>6559</v>
      </c>
      <c r="E27" s="53">
        <v>3279500</v>
      </c>
      <c r="F27" s="53">
        <v>3826083</v>
      </c>
      <c r="G27" s="53">
        <v>4372667</v>
      </c>
      <c r="H27" s="53">
        <v>4919250</v>
      </c>
      <c r="I27" s="53">
        <v>5465833</v>
      </c>
      <c r="J27" s="44">
        <v>6559000</v>
      </c>
    </row>
    <row r="28" spans="1:10" s="17" customFormat="1" x14ac:dyDescent="0.2">
      <c r="A28" s="153"/>
      <c r="B28" s="116">
        <v>4116</v>
      </c>
      <c r="C28" s="101" t="s">
        <v>105</v>
      </c>
      <c r="D28" s="5">
        <v>150</v>
      </c>
      <c r="E28" s="5">
        <v>150000</v>
      </c>
      <c r="F28" s="5">
        <v>150000</v>
      </c>
      <c r="G28" s="5">
        <v>150000</v>
      </c>
      <c r="H28" s="5">
        <v>150000</v>
      </c>
      <c r="I28" s="5">
        <v>150000</v>
      </c>
      <c r="J28" s="107">
        <v>150000</v>
      </c>
    </row>
    <row r="29" spans="1:10" s="33" customFormat="1" x14ac:dyDescent="0.2">
      <c r="A29" s="26"/>
      <c r="B29" s="137">
        <v>4116</v>
      </c>
      <c r="C29" s="144" t="s">
        <v>225</v>
      </c>
      <c r="D29" s="53">
        <v>1026</v>
      </c>
      <c r="E29" s="53">
        <v>616042.19999999995</v>
      </c>
      <c r="F29" s="53">
        <v>616042.19999999995</v>
      </c>
      <c r="G29" s="53">
        <v>616042.19999999995</v>
      </c>
      <c r="H29" s="53">
        <v>616042.19999999995</v>
      </c>
      <c r="I29" s="53">
        <v>616042.19999999995</v>
      </c>
      <c r="J29" s="44">
        <v>1025813</v>
      </c>
    </row>
    <row r="30" spans="1:10" s="17" customFormat="1" x14ac:dyDescent="0.2">
      <c r="A30" s="153"/>
      <c r="B30" s="116">
        <v>4116</v>
      </c>
      <c r="C30" s="101" t="s">
        <v>260</v>
      </c>
      <c r="D30" s="5">
        <v>493</v>
      </c>
      <c r="E30" s="5">
        <v>295968</v>
      </c>
      <c r="F30" s="5">
        <v>295968</v>
      </c>
      <c r="G30" s="5">
        <v>295968</v>
      </c>
      <c r="H30" s="5">
        <v>295968</v>
      </c>
      <c r="I30" s="5">
        <v>295968</v>
      </c>
      <c r="J30" s="107">
        <v>493280</v>
      </c>
    </row>
    <row r="31" spans="1:10" s="33" customFormat="1" x14ac:dyDescent="0.2">
      <c r="A31" s="26"/>
      <c r="B31" s="137">
        <v>4116</v>
      </c>
      <c r="C31" s="144" t="s">
        <v>263</v>
      </c>
      <c r="D31" s="53">
        <v>271</v>
      </c>
      <c r="E31" s="53">
        <v>270986.40000000002</v>
      </c>
      <c r="F31" s="53">
        <v>270986.40000000002</v>
      </c>
      <c r="G31" s="53">
        <v>270986.40000000002</v>
      </c>
      <c r="H31" s="53">
        <v>270986.40000000002</v>
      </c>
      <c r="I31" s="53">
        <v>270986.40000000002</v>
      </c>
      <c r="J31" s="44">
        <v>270986.40000000002</v>
      </c>
    </row>
    <row r="32" spans="1:10" s="17" customFormat="1" x14ac:dyDescent="0.2">
      <c r="A32" s="153"/>
      <c r="B32" s="116">
        <v>4116</v>
      </c>
      <c r="C32" s="101" t="s">
        <v>373</v>
      </c>
      <c r="D32" s="5">
        <v>216</v>
      </c>
      <c r="E32" s="5"/>
      <c r="F32" s="5"/>
      <c r="G32" s="5"/>
      <c r="H32" s="5"/>
      <c r="I32" s="5">
        <v>216196.8</v>
      </c>
      <c r="J32" s="107">
        <v>216196.8</v>
      </c>
    </row>
    <row r="33" spans="1:11" s="33" customFormat="1" x14ac:dyDescent="0.2">
      <c r="A33" s="26"/>
      <c r="B33" s="137">
        <v>4116</v>
      </c>
      <c r="C33" s="144" t="s">
        <v>261</v>
      </c>
      <c r="D33" s="53">
        <v>1585</v>
      </c>
      <c r="E33" s="53">
        <v>0</v>
      </c>
      <c r="F33" s="53">
        <v>0</v>
      </c>
      <c r="G33" s="53">
        <v>0</v>
      </c>
      <c r="H33" s="53">
        <v>1585000</v>
      </c>
      <c r="I33" s="53">
        <v>1585000</v>
      </c>
      <c r="J33" s="44">
        <v>1585000</v>
      </c>
    </row>
    <row r="34" spans="1:11" s="17" customFormat="1" x14ac:dyDescent="0.2">
      <c r="A34" s="153"/>
      <c r="B34" s="116">
        <v>4116</v>
      </c>
      <c r="C34" s="101" t="s">
        <v>337</v>
      </c>
      <c r="D34" s="5">
        <v>23</v>
      </c>
      <c r="E34" s="5">
        <v>23000</v>
      </c>
      <c r="F34" s="5">
        <v>23000</v>
      </c>
      <c r="G34" s="5">
        <v>23000</v>
      </c>
      <c r="H34" s="5">
        <v>23000</v>
      </c>
      <c r="I34" s="5">
        <v>23000</v>
      </c>
      <c r="J34" s="107">
        <v>23000</v>
      </c>
    </row>
    <row r="35" spans="1:11" s="33" customFormat="1" x14ac:dyDescent="0.2">
      <c r="A35" s="26"/>
      <c r="B35" s="137">
        <v>4116</v>
      </c>
      <c r="C35" s="144" t="s">
        <v>338</v>
      </c>
      <c r="D35" s="53">
        <v>473.5</v>
      </c>
      <c r="E35" s="53">
        <v>473500</v>
      </c>
      <c r="F35" s="53">
        <v>473500</v>
      </c>
      <c r="G35" s="53">
        <v>473500</v>
      </c>
      <c r="H35" s="53">
        <v>473500</v>
      </c>
      <c r="I35" s="53">
        <v>473500</v>
      </c>
      <c r="J35" s="44">
        <v>473500</v>
      </c>
      <c r="K35" s="84"/>
    </row>
    <row r="36" spans="1:11" s="17" customFormat="1" x14ac:dyDescent="0.2">
      <c r="A36" s="153"/>
      <c r="B36" s="116">
        <v>4116</v>
      </c>
      <c r="C36" s="101" t="s">
        <v>388</v>
      </c>
      <c r="D36" s="5">
        <v>171</v>
      </c>
      <c r="E36" s="5"/>
      <c r="F36" s="5"/>
      <c r="G36" s="5"/>
      <c r="H36" s="5"/>
      <c r="I36" s="5"/>
      <c r="J36" s="107">
        <v>171135</v>
      </c>
      <c r="K36" s="27"/>
    </row>
    <row r="37" spans="1:11" s="33" customFormat="1" x14ac:dyDescent="0.2">
      <c r="A37" s="26"/>
      <c r="B37" s="137">
        <v>4121</v>
      </c>
      <c r="C37" s="144" t="s">
        <v>306</v>
      </c>
      <c r="D37" s="53">
        <v>8</v>
      </c>
      <c r="E37" s="53">
        <v>2839</v>
      </c>
      <c r="F37" s="53">
        <v>5397</v>
      </c>
      <c r="G37" s="53">
        <v>8031</v>
      </c>
      <c r="H37" s="53">
        <v>8031</v>
      </c>
      <c r="I37" s="53">
        <v>10693</v>
      </c>
      <c r="J37" s="44">
        <v>10693</v>
      </c>
    </row>
    <row r="38" spans="1:11" s="17" customFormat="1" x14ac:dyDescent="0.2">
      <c r="A38" s="153"/>
      <c r="B38" s="116" t="s">
        <v>393</v>
      </c>
      <c r="C38" s="101" t="s">
        <v>105</v>
      </c>
      <c r="D38" s="107">
        <v>203.5</v>
      </c>
      <c r="E38" s="5">
        <v>50000</v>
      </c>
      <c r="F38" s="5">
        <v>50000</v>
      </c>
      <c r="G38" s="5">
        <v>50000</v>
      </c>
      <c r="H38" s="5">
        <v>50000</v>
      </c>
      <c r="I38" s="5">
        <v>50000</v>
      </c>
      <c r="J38" s="107">
        <v>203334</v>
      </c>
    </row>
    <row r="39" spans="1:11" s="33" customFormat="1" x14ac:dyDescent="0.2">
      <c r="A39" s="26"/>
      <c r="B39" s="137" t="s">
        <v>361</v>
      </c>
      <c r="C39" s="144" t="s">
        <v>205</v>
      </c>
      <c r="D39" s="44">
        <v>6910</v>
      </c>
      <c r="E39" s="53"/>
      <c r="F39" s="53"/>
      <c r="G39" s="53">
        <f>6789915+119790</f>
        <v>6909705</v>
      </c>
      <c r="H39" s="53">
        <f>6789915+119790</f>
        <v>6909705</v>
      </c>
      <c r="I39" s="53">
        <v>6909705</v>
      </c>
      <c r="J39" s="44">
        <v>6909705</v>
      </c>
      <c r="K39" s="84"/>
    </row>
    <row r="40" spans="1:11" s="17" customFormat="1" x14ac:dyDescent="0.2">
      <c r="A40" s="154" t="s">
        <v>23</v>
      </c>
      <c r="B40" s="105"/>
      <c r="C40" s="155" t="s">
        <v>24</v>
      </c>
      <c r="D40" s="21"/>
      <c r="E40" s="21"/>
      <c r="F40" s="21"/>
      <c r="G40" s="21"/>
      <c r="H40" s="21"/>
      <c r="I40" s="21"/>
      <c r="J40" s="21"/>
    </row>
    <row r="41" spans="1:11" s="33" customFormat="1" x14ac:dyDescent="0.2">
      <c r="A41" s="136">
        <v>1037</v>
      </c>
      <c r="B41" s="137">
        <v>2111</v>
      </c>
      <c r="C41" s="138" t="s">
        <v>65</v>
      </c>
      <c r="D41" s="44">
        <v>1900</v>
      </c>
      <c r="E41" s="53">
        <v>1175375</v>
      </c>
      <c r="F41" s="53">
        <v>1377464</v>
      </c>
      <c r="G41" s="53">
        <v>1538932</v>
      </c>
      <c r="H41" s="53">
        <v>1652375</v>
      </c>
      <c r="I41" s="53">
        <v>1785833</v>
      </c>
      <c r="J41" s="53">
        <v>2252665</v>
      </c>
    </row>
    <row r="42" spans="1:11" s="17" customFormat="1" x14ac:dyDescent="0.2">
      <c r="A42" s="140">
        <v>1037</v>
      </c>
      <c r="B42" s="116">
        <v>2324</v>
      </c>
      <c r="C42" s="102" t="s">
        <v>369</v>
      </c>
      <c r="D42" s="107"/>
      <c r="E42" s="5"/>
      <c r="F42" s="5"/>
      <c r="G42" s="5"/>
      <c r="H42" s="5">
        <v>4998</v>
      </c>
      <c r="I42" s="5">
        <v>4998</v>
      </c>
      <c r="J42" s="5">
        <v>15278</v>
      </c>
    </row>
    <row r="43" spans="1:11" s="33" customFormat="1" x14ac:dyDescent="0.2">
      <c r="A43" s="136">
        <v>2119</v>
      </c>
      <c r="B43" s="137">
        <v>2343</v>
      </c>
      <c r="C43" s="138" t="s">
        <v>15</v>
      </c>
      <c r="D43" s="53">
        <v>0</v>
      </c>
      <c r="E43" s="53"/>
      <c r="F43" s="53"/>
      <c r="G43" s="53"/>
      <c r="H43" s="53"/>
      <c r="I43" s="53"/>
      <c r="J43" s="53"/>
    </row>
    <row r="44" spans="1:11" s="17" customFormat="1" x14ac:dyDescent="0.2">
      <c r="A44" s="140">
        <v>2143</v>
      </c>
      <c r="B44" s="116">
        <v>2112</v>
      </c>
      <c r="C44" s="102" t="s">
        <v>66</v>
      </c>
      <c r="D44" s="5">
        <v>80</v>
      </c>
      <c r="E44" s="5">
        <v>36546</v>
      </c>
      <c r="F44" s="5">
        <v>50587</v>
      </c>
      <c r="G44" s="5">
        <v>66857</v>
      </c>
      <c r="H44" s="5">
        <v>76025</v>
      </c>
      <c r="I44" s="5">
        <v>81187</v>
      </c>
      <c r="J44" s="5">
        <v>91387</v>
      </c>
    </row>
    <row r="45" spans="1:11" s="33" customFormat="1" x14ac:dyDescent="0.2">
      <c r="A45" s="136"/>
      <c r="B45" s="137">
        <v>2451</v>
      </c>
      <c r="C45" s="138" t="s">
        <v>33</v>
      </c>
      <c r="D45" s="53">
        <v>60</v>
      </c>
      <c r="E45" s="53">
        <v>60000</v>
      </c>
      <c r="F45" s="53">
        <v>60000</v>
      </c>
      <c r="G45" s="53">
        <v>60000</v>
      </c>
      <c r="H45" s="53">
        <v>60000</v>
      </c>
      <c r="I45" s="53">
        <v>60000</v>
      </c>
      <c r="J45" s="53">
        <v>60000</v>
      </c>
    </row>
    <row r="46" spans="1:11" s="17" customFormat="1" x14ac:dyDescent="0.2">
      <c r="A46" s="140">
        <v>2161</v>
      </c>
      <c r="B46" s="116">
        <v>2141</v>
      </c>
      <c r="C46" s="102" t="s">
        <v>370</v>
      </c>
      <c r="D46" s="5"/>
      <c r="E46" s="5"/>
      <c r="F46" s="5"/>
      <c r="G46" s="5"/>
      <c r="H46" s="5">
        <v>48.62</v>
      </c>
      <c r="I46" s="5"/>
      <c r="J46" s="5"/>
    </row>
    <row r="47" spans="1:11" s="33" customFormat="1" x14ac:dyDescent="0.2">
      <c r="A47" s="136">
        <v>2169</v>
      </c>
      <c r="B47" s="137">
        <v>2212</v>
      </c>
      <c r="C47" s="138" t="s">
        <v>266</v>
      </c>
      <c r="D47" s="53">
        <v>77</v>
      </c>
      <c r="E47" s="53">
        <v>72000</v>
      </c>
      <c r="F47" s="53">
        <v>72000</v>
      </c>
      <c r="G47" s="53">
        <v>77000</v>
      </c>
      <c r="H47" s="53">
        <v>77000</v>
      </c>
      <c r="I47" s="53">
        <v>227000</v>
      </c>
      <c r="J47" s="53">
        <v>227000</v>
      </c>
    </row>
    <row r="48" spans="1:11" s="17" customFormat="1" x14ac:dyDescent="0.2">
      <c r="A48" s="140">
        <v>2212</v>
      </c>
      <c r="B48" s="116">
        <v>2324</v>
      </c>
      <c r="C48" s="102" t="s">
        <v>229</v>
      </c>
      <c r="D48" s="5">
        <v>4</v>
      </c>
      <c r="E48" s="5">
        <v>4050</v>
      </c>
      <c r="F48" s="5">
        <v>4050</v>
      </c>
      <c r="G48" s="5">
        <v>4050</v>
      </c>
      <c r="H48" s="5">
        <v>4050</v>
      </c>
      <c r="I48" s="5">
        <v>4050</v>
      </c>
      <c r="J48" s="5">
        <v>4050</v>
      </c>
    </row>
    <row r="49" spans="1:11" s="33" customFormat="1" x14ac:dyDescent="0.2">
      <c r="A49" s="136">
        <v>2310</v>
      </c>
      <c r="B49" s="137">
        <v>2133</v>
      </c>
      <c r="C49" s="138" t="s">
        <v>227</v>
      </c>
      <c r="D49" s="53">
        <v>1</v>
      </c>
      <c r="E49" s="53">
        <v>1206</v>
      </c>
      <c r="F49" s="53">
        <v>1206</v>
      </c>
      <c r="G49" s="53">
        <v>1206</v>
      </c>
      <c r="H49" s="53">
        <v>1206</v>
      </c>
      <c r="I49" s="53">
        <v>1206</v>
      </c>
      <c r="J49" s="53">
        <v>1518</v>
      </c>
    </row>
    <row r="50" spans="1:11" s="17" customFormat="1" x14ac:dyDescent="0.2">
      <c r="A50" s="140">
        <v>3314</v>
      </c>
      <c r="B50" s="116">
        <v>2111.2112000000002</v>
      </c>
      <c r="C50" s="102" t="s">
        <v>165</v>
      </c>
      <c r="D50" s="5">
        <v>170</v>
      </c>
      <c r="E50" s="5">
        <v>93609</v>
      </c>
      <c r="F50" s="5">
        <v>98655</v>
      </c>
      <c r="G50" s="5">
        <v>104515</v>
      </c>
      <c r="H50" s="5">
        <v>111592</v>
      </c>
      <c r="I50" s="5">
        <v>122157</v>
      </c>
      <c r="J50" s="5">
        <v>174539</v>
      </c>
    </row>
    <row r="51" spans="1:11" s="33" customFormat="1" x14ac:dyDescent="0.2">
      <c r="A51" s="136">
        <v>3314</v>
      </c>
      <c r="B51" s="137">
        <v>2324</v>
      </c>
      <c r="C51" s="138" t="s">
        <v>230</v>
      </c>
      <c r="D51" s="53">
        <v>10</v>
      </c>
      <c r="E51" s="53">
        <v>9820</v>
      </c>
      <c r="F51" s="53">
        <v>9820</v>
      </c>
      <c r="G51" s="53">
        <v>9820</v>
      </c>
      <c r="H51" s="53">
        <v>9820</v>
      </c>
      <c r="I51" s="53">
        <v>9820</v>
      </c>
      <c r="J51" s="53">
        <v>9820</v>
      </c>
    </row>
    <row r="52" spans="1:11" s="17" customFormat="1" x14ac:dyDescent="0.2">
      <c r="A52" s="140">
        <v>3315</v>
      </c>
      <c r="B52" s="116">
        <v>2111</v>
      </c>
      <c r="C52" s="102" t="s">
        <v>138</v>
      </c>
      <c r="D52" s="5">
        <v>76</v>
      </c>
      <c r="E52" s="5">
        <v>31690</v>
      </c>
      <c r="F52" s="5">
        <v>45040</v>
      </c>
      <c r="G52" s="5">
        <v>60150</v>
      </c>
      <c r="H52" s="5">
        <v>67745</v>
      </c>
      <c r="I52" s="5">
        <v>74845</v>
      </c>
      <c r="J52" s="5">
        <v>80405</v>
      </c>
    </row>
    <row r="53" spans="1:11" s="33" customFormat="1" x14ac:dyDescent="0.2">
      <c r="A53" s="136">
        <v>3315</v>
      </c>
      <c r="B53" s="137">
        <v>2324</v>
      </c>
      <c r="C53" s="138" t="s">
        <v>231</v>
      </c>
      <c r="D53" s="53">
        <v>3</v>
      </c>
      <c r="E53" s="53">
        <v>2922.5</v>
      </c>
      <c r="F53" s="53">
        <v>2922.5</v>
      </c>
      <c r="G53" s="53">
        <v>2922.5</v>
      </c>
      <c r="H53" s="53">
        <v>2922.5</v>
      </c>
      <c r="I53" s="53">
        <v>2922.5</v>
      </c>
      <c r="J53" s="53">
        <v>2922.5</v>
      </c>
    </row>
    <row r="54" spans="1:11" s="17" customFormat="1" x14ac:dyDescent="0.2">
      <c r="A54" s="140">
        <v>3319</v>
      </c>
      <c r="B54" s="116">
        <v>2111</v>
      </c>
      <c r="C54" s="102" t="s">
        <v>67</v>
      </c>
      <c r="D54" s="5">
        <v>975</v>
      </c>
      <c r="E54" s="5">
        <v>929850</v>
      </c>
      <c r="F54" s="5">
        <v>931650</v>
      </c>
      <c r="G54" s="5">
        <v>932830</v>
      </c>
      <c r="H54" s="5">
        <v>934280</v>
      </c>
      <c r="I54" s="5">
        <v>978030</v>
      </c>
      <c r="J54" s="264">
        <v>1124150</v>
      </c>
    </row>
    <row r="55" spans="1:11" s="33" customFormat="1" x14ac:dyDescent="0.2">
      <c r="A55" s="136">
        <v>3319</v>
      </c>
      <c r="B55" s="137" t="s">
        <v>359</v>
      </c>
      <c r="C55" s="138" t="s">
        <v>262</v>
      </c>
      <c r="D55" s="5">
        <v>41</v>
      </c>
      <c r="E55" s="5">
        <v>41080</v>
      </c>
      <c r="F55" s="5">
        <v>41080</v>
      </c>
      <c r="G55" s="5">
        <f>41080+200</f>
        <v>41280</v>
      </c>
      <c r="H55" s="5">
        <f>41080+200</f>
        <v>41280</v>
      </c>
      <c r="I55" s="5">
        <f>41080+200</f>
        <v>41280</v>
      </c>
      <c r="J55" s="5">
        <v>41780</v>
      </c>
    </row>
    <row r="56" spans="1:11" s="17" customFormat="1" x14ac:dyDescent="0.2">
      <c r="A56" s="140">
        <v>3319</v>
      </c>
      <c r="B56" s="116">
        <v>2321</v>
      </c>
      <c r="C56" s="102" t="s">
        <v>226</v>
      </c>
      <c r="D56" s="264">
        <v>94</v>
      </c>
      <c r="E56" s="5">
        <v>70300</v>
      </c>
      <c r="F56" s="5">
        <v>70300</v>
      </c>
      <c r="G56" s="5">
        <v>70300</v>
      </c>
      <c r="H56" s="5">
        <v>70300</v>
      </c>
      <c r="I56" s="5">
        <v>70300</v>
      </c>
      <c r="J56" s="5">
        <v>70300</v>
      </c>
    </row>
    <row r="57" spans="1:11" s="33" customFormat="1" x14ac:dyDescent="0.2">
      <c r="A57" s="136">
        <v>3319</v>
      </c>
      <c r="B57" s="137">
        <v>2324</v>
      </c>
      <c r="C57" s="138" t="s">
        <v>236</v>
      </c>
      <c r="D57" s="53">
        <v>86</v>
      </c>
      <c r="E57" s="53">
        <v>85764</v>
      </c>
      <c r="F57" s="53">
        <v>85764</v>
      </c>
      <c r="G57" s="53">
        <v>85764</v>
      </c>
      <c r="H57" s="53">
        <v>85764</v>
      </c>
      <c r="I57" s="53">
        <v>85764</v>
      </c>
      <c r="J57" s="53">
        <v>85764</v>
      </c>
    </row>
    <row r="58" spans="1:11" s="17" customFormat="1" x14ac:dyDescent="0.2">
      <c r="A58" s="140">
        <v>3319</v>
      </c>
      <c r="B58" s="116">
        <v>2324</v>
      </c>
      <c r="C58" s="102" t="s">
        <v>232</v>
      </c>
      <c r="D58" s="5">
        <v>11</v>
      </c>
      <c r="E58" s="5">
        <v>10604</v>
      </c>
      <c r="F58" s="5">
        <v>10604</v>
      </c>
      <c r="G58" s="5">
        <v>10604</v>
      </c>
      <c r="H58" s="5">
        <v>10604</v>
      </c>
      <c r="I58" s="5">
        <v>10604</v>
      </c>
      <c r="J58" s="5">
        <v>10604</v>
      </c>
      <c r="K58" s="27"/>
    </row>
    <row r="59" spans="1:11" s="33" customFormat="1" x14ac:dyDescent="0.2">
      <c r="A59" s="136">
        <v>3322</v>
      </c>
      <c r="B59" s="137">
        <v>2324</v>
      </c>
      <c r="C59" s="138" t="s">
        <v>233</v>
      </c>
      <c r="D59" s="53">
        <v>102</v>
      </c>
      <c r="E59" s="53">
        <v>101599.1</v>
      </c>
      <c r="F59" s="53">
        <v>101599.1</v>
      </c>
      <c r="G59" s="53">
        <v>101599.1</v>
      </c>
      <c r="H59" s="53">
        <v>101599.1</v>
      </c>
      <c r="I59" s="53">
        <v>101599.1</v>
      </c>
      <c r="J59" s="53">
        <v>101599.1</v>
      </c>
    </row>
    <row r="60" spans="1:11" s="17" customFormat="1" x14ac:dyDescent="0.2">
      <c r="A60" s="140">
        <v>3349</v>
      </c>
      <c r="B60" s="116">
        <v>2111</v>
      </c>
      <c r="C60" s="102" t="s">
        <v>204</v>
      </c>
      <c r="D60" s="5">
        <v>80</v>
      </c>
      <c r="E60" s="5">
        <v>35335</v>
      </c>
      <c r="F60" s="5">
        <v>36985</v>
      </c>
      <c r="G60" s="5">
        <v>46885</v>
      </c>
      <c r="H60" s="5">
        <v>56235</v>
      </c>
      <c r="I60" s="5">
        <v>62420</v>
      </c>
      <c r="J60" s="5">
        <v>75895</v>
      </c>
    </row>
    <row r="61" spans="1:11" s="33" customFormat="1" x14ac:dyDescent="0.2">
      <c r="A61" s="136">
        <v>3429</v>
      </c>
      <c r="B61" s="137">
        <v>2229</v>
      </c>
      <c r="C61" s="31" t="s">
        <v>235</v>
      </c>
      <c r="D61" s="53">
        <v>24</v>
      </c>
      <c r="E61" s="53">
        <v>23889</v>
      </c>
      <c r="F61" s="53">
        <v>23889</v>
      </c>
      <c r="G61" s="53">
        <v>23889</v>
      </c>
      <c r="H61" s="53">
        <v>23889</v>
      </c>
      <c r="I61" s="53">
        <v>23889</v>
      </c>
      <c r="J61" s="53">
        <v>23889</v>
      </c>
    </row>
    <row r="62" spans="1:11" s="17" customFormat="1" x14ac:dyDescent="0.2">
      <c r="A62" s="140">
        <v>3429</v>
      </c>
      <c r="B62" s="116">
        <v>2324</v>
      </c>
      <c r="C62" s="102" t="s">
        <v>234</v>
      </c>
      <c r="D62" s="5">
        <v>15</v>
      </c>
      <c r="E62" s="5">
        <v>14820.2</v>
      </c>
      <c r="F62" s="5">
        <v>14820.2</v>
      </c>
      <c r="G62" s="5">
        <v>14820.2</v>
      </c>
      <c r="H62" s="5">
        <v>14820.2</v>
      </c>
      <c r="I62" s="5">
        <v>14820.2</v>
      </c>
      <c r="J62" s="5">
        <v>14820.2</v>
      </c>
      <c r="K62" s="27"/>
    </row>
    <row r="63" spans="1:11" s="33" customFormat="1" ht="17.25" x14ac:dyDescent="0.2">
      <c r="A63" s="136">
        <v>3612</v>
      </c>
      <c r="B63" s="257" t="s">
        <v>362</v>
      </c>
      <c r="C63" s="138" t="s">
        <v>363</v>
      </c>
      <c r="D63" s="53">
        <v>27121</v>
      </c>
      <c r="E63" s="53">
        <v>14192001.140000001</v>
      </c>
      <c r="F63" s="53">
        <v>16376074.17</v>
      </c>
      <c r="G63" s="53">
        <v>18554439.219999999</v>
      </c>
      <c r="H63" s="53">
        <v>20772102.600000001</v>
      </c>
      <c r="I63" s="53">
        <v>23064653.030000001</v>
      </c>
      <c r="J63" s="53">
        <v>27564899.48</v>
      </c>
    </row>
    <row r="64" spans="1:11" s="17" customFormat="1" x14ac:dyDescent="0.2">
      <c r="A64" s="140">
        <v>3612</v>
      </c>
      <c r="B64" s="116">
        <v>2111</v>
      </c>
      <c r="C64" s="102" t="s">
        <v>151</v>
      </c>
      <c r="D64" s="5">
        <v>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3000</v>
      </c>
    </row>
    <row r="65" spans="1:11" s="33" customFormat="1" x14ac:dyDescent="0.2">
      <c r="A65" s="136">
        <v>3612</v>
      </c>
      <c r="B65" s="137">
        <v>2322</v>
      </c>
      <c r="C65" s="138" t="s">
        <v>374</v>
      </c>
      <c r="D65" s="53">
        <v>0</v>
      </c>
      <c r="E65" s="53"/>
      <c r="F65" s="53"/>
      <c r="G65" s="53"/>
      <c r="H65" s="53"/>
      <c r="I65" s="53">
        <v>63414</v>
      </c>
      <c r="J65" s="53">
        <v>63414</v>
      </c>
      <c r="K65" s="84"/>
    </row>
    <row r="66" spans="1:11" s="25" customFormat="1" x14ac:dyDescent="0.2">
      <c r="A66" s="152">
        <v>3613</v>
      </c>
      <c r="B66" s="115" t="s">
        <v>389</v>
      </c>
      <c r="C66" s="100" t="s">
        <v>139</v>
      </c>
      <c r="D66" s="5">
        <v>1413</v>
      </c>
      <c r="E66" s="5">
        <v>753600</v>
      </c>
      <c r="F66" s="5">
        <v>964059</v>
      </c>
      <c r="G66" s="5">
        <v>1006888</v>
      </c>
      <c r="H66" s="5">
        <v>1206364</v>
      </c>
      <c r="I66" s="5">
        <v>1307647</v>
      </c>
      <c r="J66" s="5">
        <v>1671549</v>
      </c>
    </row>
    <row r="67" spans="1:11" s="36" customFormat="1" x14ac:dyDescent="0.2">
      <c r="A67" s="148">
        <v>3613</v>
      </c>
      <c r="B67" s="156">
        <v>2132</v>
      </c>
      <c r="C67" s="149" t="s">
        <v>210</v>
      </c>
      <c r="D67" s="44">
        <v>5</v>
      </c>
      <c r="E67" s="53">
        <v>2400</v>
      </c>
      <c r="F67" s="53">
        <v>3000</v>
      </c>
      <c r="G67" s="53">
        <v>3600</v>
      </c>
      <c r="H67" s="53">
        <v>5500</v>
      </c>
      <c r="I67" s="53">
        <v>5500</v>
      </c>
      <c r="J67" s="53">
        <v>5930</v>
      </c>
    </row>
    <row r="68" spans="1:11" s="25" customFormat="1" x14ac:dyDescent="0.2">
      <c r="A68" s="152">
        <v>3613</v>
      </c>
      <c r="B68" s="115">
        <v>2132</v>
      </c>
      <c r="C68" s="100" t="s">
        <v>208</v>
      </c>
      <c r="D68" s="107">
        <v>21</v>
      </c>
      <c r="E68" s="5">
        <v>11500</v>
      </c>
      <c r="F68" s="5">
        <v>11600</v>
      </c>
      <c r="G68" s="5">
        <v>16400</v>
      </c>
      <c r="H68" s="5">
        <v>16400</v>
      </c>
      <c r="I68" s="5">
        <v>16400</v>
      </c>
      <c r="J68" s="5">
        <v>16400</v>
      </c>
    </row>
    <row r="69" spans="1:11" s="36" customFormat="1" x14ac:dyDescent="0.2">
      <c r="A69" s="148">
        <v>3613</v>
      </c>
      <c r="B69" s="156">
        <v>2132</v>
      </c>
      <c r="C69" s="149" t="s">
        <v>209</v>
      </c>
      <c r="D69" s="53">
        <v>150</v>
      </c>
      <c r="E69" s="53">
        <v>96745</v>
      </c>
      <c r="F69" s="53">
        <v>110995</v>
      </c>
      <c r="G69" s="53">
        <v>122755</v>
      </c>
      <c r="H69" s="53">
        <v>142175</v>
      </c>
      <c r="I69" s="53">
        <v>158620</v>
      </c>
      <c r="J69" s="53">
        <v>233390</v>
      </c>
    </row>
    <row r="70" spans="1:11" s="36" customFormat="1" x14ac:dyDescent="0.2">
      <c r="A70" s="152">
        <v>3613</v>
      </c>
      <c r="B70" s="115">
        <v>2322</v>
      </c>
      <c r="C70" s="28" t="s">
        <v>307</v>
      </c>
      <c r="D70" s="53">
        <v>529</v>
      </c>
      <c r="E70" s="53">
        <v>496811</v>
      </c>
      <c r="F70" s="53">
        <v>496811</v>
      </c>
      <c r="G70" s="53">
        <v>529278</v>
      </c>
      <c r="H70" s="53">
        <v>529278</v>
      </c>
      <c r="I70" s="53">
        <v>508214</v>
      </c>
      <c r="J70" s="53">
        <v>508214</v>
      </c>
    </row>
    <row r="71" spans="1:11" s="25" customFormat="1" x14ac:dyDescent="0.2">
      <c r="A71" s="152">
        <v>3613</v>
      </c>
      <c r="B71" s="115">
        <v>2324</v>
      </c>
      <c r="C71" s="100" t="s">
        <v>170</v>
      </c>
      <c r="D71" s="5">
        <v>350</v>
      </c>
      <c r="E71" s="5">
        <v>298591.40000000002</v>
      </c>
      <c r="F71" s="5">
        <v>342751.4</v>
      </c>
      <c r="G71" s="5">
        <v>346040.4</v>
      </c>
      <c r="H71" s="5">
        <v>368722.4</v>
      </c>
      <c r="I71" s="5">
        <v>432171.4</v>
      </c>
      <c r="J71" s="5">
        <v>441175.4</v>
      </c>
    </row>
    <row r="72" spans="1:11" s="36" customFormat="1" x14ac:dyDescent="0.2">
      <c r="A72" s="148">
        <v>3613</v>
      </c>
      <c r="B72" s="156">
        <v>2132</v>
      </c>
      <c r="C72" s="149" t="s">
        <v>212</v>
      </c>
      <c r="D72" s="53">
        <v>15</v>
      </c>
      <c r="E72" s="53">
        <v>6000</v>
      </c>
      <c r="F72" s="53">
        <v>7200</v>
      </c>
      <c r="G72" s="53">
        <v>8400</v>
      </c>
      <c r="H72" s="53">
        <v>11400</v>
      </c>
      <c r="I72" s="53">
        <v>13000</v>
      </c>
      <c r="J72" s="53">
        <v>19800</v>
      </c>
    </row>
    <row r="73" spans="1:11" s="25" customFormat="1" x14ac:dyDescent="0.2">
      <c r="A73" s="152">
        <v>3613</v>
      </c>
      <c r="B73" s="115">
        <v>2132</v>
      </c>
      <c r="C73" s="100" t="s">
        <v>333</v>
      </c>
      <c r="D73" s="5">
        <v>5</v>
      </c>
      <c r="E73" s="5">
        <v>1200</v>
      </c>
      <c r="F73" s="5">
        <v>1200</v>
      </c>
      <c r="G73" s="5">
        <v>2610</v>
      </c>
      <c r="H73" s="5">
        <v>5450</v>
      </c>
      <c r="I73" s="5">
        <v>7090</v>
      </c>
      <c r="J73" s="5">
        <v>9690</v>
      </c>
      <c r="K73" s="29"/>
    </row>
    <row r="74" spans="1:11" s="36" customFormat="1" x14ac:dyDescent="0.2">
      <c r="A74" s="148">
        <v>3632</v>
      </c>
      <c r="B74" s="156">
        <v>2324</v>
      </c>
      <c r="C74" s="149" t="s">
        <v>308</v>
      </c>
      <c r="D74" s="53">
        <v>3</v>
      </c>
      <c r="E74" s="53">
        <v>1500</v>
      </c>
      <c r="F74" s="53">
        <v>1800</v>
      </c>
      <c r="G74" s="53">
        <v>2700</v>
      </c>
      <c r="H74" s="53">
        <v>3000</v>
      </c>
      <c r="I74" s="53">
        <v>3300</v>
      </c>
      <c r="J74" s="53">
        <v>3900</v>
      </c>
    </row>
    <row r="75" spans="1:11" s="17" customFormat="1" x14ac:dyDescent="0.2">
      <c r="A75" s="140">
        <v>3633</v>
      </c>
      <c r="B75" s="116">
        <v>2133</v>
      </c>
      <c r="C75" s="102" t="s">
        <v>163</v>
      </c>
      <c r="D75" s="5">
        <v>108</v>
      </c>
      <c r="E75" s="5">
        <v>108256</v>
      </c>
      <c r="F75" s="5">
        <v>108256</v>
      </c>
      <c r="G75" s="5">
        <v>108256</v>
      </c>
      <c r="H75" s="5">
        <v>108256</v>
      </c>
      <c r="I75" s="5">
        <v>108256</v>
      </c>
      <c r="J75" s="5">
        <v>108256</v>
      </c>
    </row>
    <row r="76" spans="1:11" s="33" customFormat="1" x14ac:dyDescent="0.2">
      <c r="A76" s="136">
        <v>3639</v>
      </c>
      <c r="B76" s="137">
        <v>2131</v>
      </c>
      <c r="C76" s="138" t="s">
        <v>11</v>
      </c>
      <c r="D76" s="53">
        <v>445</v>
      </c>
      <c r="E76" s="53">
        <v>401038</v>
      </c>
      <c r="F76" s="53">
        <v>439549</v>
      </c>
      <c r="G76" s="53">
        <v>439598</v>
      </c>
      <c r="H76" s="53">
        <v>447407</v>
      </c>
      <c r="I76" s="53">
        <v>456959</v>
      </c>
      <c r="J76" s="53">
        <v>468624</v>
      </c>
    </row>
    <row r="77" spans="1:11" s="17" customFormat="1" x14ac:dyDescent="0.2">
      <c r="A77" s="140">
        <v>3639</v>
      </c>
      <c r="B77" s="116">
        <v>2119</v>
      </c>
      <c r="C77" s="102" t="s">
        <v>123</v>
      </c>
      <c r="D77" s="5">
        <v>100</v>
      </c>
      <c r="E77" s="5">
        <v>3672</v>
      </c>
      <c r="F77" s="5">
        <v>3672</v>
      </c>
      <c r="G77" s="5">
        <v>97011</v>
      </c>
      <c r="H77" s="5">
        <v>97011</v>
      </c>
      <c r="I77" s="5">
        <v>101851</v>
      </c>
      <c r="J77" s="5">
        <v>105776</v>
      </c>
    </row>
    <row r="78" spans="1:11" s="33" customFormat="1" x14ac:dyDescent="0.2">
      <c r="A78" s="136">
        <v>3639</v>
      </c>
      <c r="B78" s="137">
        <v>2229</v>
      </c>
      <c r="C78" s="157" t="s">
        <v>390</v>
      </c>
      <c r="D78" s="53">
        <v>653</v>
      </c>
      <c r="E78" s="53">
        <v>652719</v>
      </c>
      <c r="F78" s="53">
        <v>652719</v>
      </c>
      <c r="G78" s="53">
        <v>652719</v>
      </c>
      <c r="H78" s="53">
        <v>652719</v>
      </c>
      <c r="I78" s="53">
        <v>652719</v>
      </c>
      <c r="J78" s="53">
        <v>652719</v>
      </c>
      <c r="K78" s="84"/>
    </row>
    <row r="79" spans="1:11" s="17" customFormat="1" x14ac:dyDescent="0.2">
      <c r="A79" s="142">
        <v>3722</v>
      </c>
      <c r="B79" s="142">
        <v>2324</v>
      </c>
      <c r="C79" s="114" t="s">
        <v>146</v>
      </c>
      <c r="D79" s="5">
        <v>850</v>
      </c>
      <c r="E79" s="5">
        <v>485623</v>
      </c>
      <c r="F79" s="5">
        <v>486805</v>
      </c>
      <c r="G79" s="5">
        <v>507860</v>
      </c>
      <c r="H79" s="5">
        <v>752551</v>
      </c>
      <c r="I79" s="5">
        <v>759067</v>
      </c>
      <c r="J79" s="5">
        <v>1012650</v>
      </c>
    </row>
    <row r="80" spans="1:11" s="33" customFormat="1" x14ac:dyDescent="0.2">
      <c r="A80" s="45">
        <v>3722</v>
      </c>
      <c r="B80" s="45">
        <v>2212</v>
      </c>
      <c r="C80" s="158" t="s">
        <v>113</v>
      </c>
      <c r="D80" s="53">
        <v>0</v>
      </c>
      <c r="E80" s="53"/>
      <c r="F80" s="53"/>
      <c r="G80" s="53"/>
      <c r="H80" s="53"/>
      <c r="I80" s="53"/>
      <c r="J80" s="53">
        <v>12500</v>
      </c>
    </row>
    <row r="81" spans="1:11" s="17" customFormat="1" x14ac:dyDescent="0.2">
      <c r="A81" s="142">
        <v>3745</v>
      </c>
      <c r="B81" s="142">
        <v>2322</v>
      </c>
      <c r="C81" s="114" t="s">
        <v>309</v>
      </c>
      <c r="D81" s="5">
        <v>8.5</v>
      </c>
      <c r="E81" s="5">
        <v>8504</v>
      </c>
      <c r="F81" s="5">
        <v>8504</v>
      </c>
      <c r="G81" s="5">
        <v>8504</v>
      </c>
      <c r="H81" s="5">
        <v>8504</v>
      </c>
      <c r="I81" s="5">
        <v>8504</v>
      </c>
      <c r="J81" s="5">
        <v>8504</v>
      </c>
    </row>
    <row r="82" spans="1:11" s="33" customFormat="1" x14ac:dyDescent="0.2">
      <c r="A82" s="45">
        <v>4359</v>
      </c>
      <c r="B82" s="45">
        <v>2324</v>
      </c>
      <c r="C82" s="158" t="s">
        <v>240</v>
      </c>
      <c r="D82" s="53">
        <v>0.5</v>
      </c>
      <c r="E82" s="53">
        <v>350.8</v>
      </c>
      <c r="F82" s="53">
        <v>350.8</v>
      </c>
      <c r="G82" s="53">
        <v>350.8</v>
      </c>
      <c r="H82" s="53">
        <v>350.8</v>
      </c>
      <c r="I82" s="53">
        <v>350.8</v>
      </c>
      <c r="J82" s="53">
        <v>350.8</v>
      </c>
    </row>
    <row r="83" spans="1:11" s="17" customFormat="1" x14ac:dyDescent="0.2">
      <c r="A83" s="140">
        <v>5311</v>
      </c>
      <c r="B83" s="116">
        <v>2212</v>
      </c>
      <c r="C83" s="102" t="s">
        <v>122</v>
      </c>
      <c r="D83" s="5">
        <v>180</v>
      </c>
      <c r="E83" s="5">
        <v>128082</v>
      </c>
      <c r="F83" s="5">
        <v>146882</v>
      </c>
      <c r="G83" s="5">
        <v>165582</v>
      </c>
      <c r="H83" s="5">
        <v>186582</v>
      </c>
      <c r="I83" s="5">
        <v>210782</v>
      </c>
      <c r="J83" s="5">
        <v>277979</v>
      </c>
    </row>
    <row r="84" spans="1:11" s="33" customFormat="1" x14ac:dyDescent="0.2">
      <c r="A84" s="136">
        <v>5311</v>
      </c>
      <c r="B84" s="137">
        <v>2329</v>
      </c>
      <c r="C84" s="138" t="s">
        <v>264</v>
      </c>
      <c r="D84" s="53">
        <v>1</v>
      </c>
      <c r="E84" s="53">
        <v>781</v>
      </c>
      <c r="F84" s="53">
        <v>781</v>
      </c>
      <c r="G84" s="53">
        <v>781</v>
      </c>
      <c r="H84" s="53">
        <v>781</v>
      </c>
      <c r="I84" s="53">
        <v>1228</v>
      </c>
      <c r="J84" s="53">
        <v>1228</v>
      </c>
      <c r="K84" s="84"/>
    </row>
    <row r="85" spans="1:11" s="17" customFormat="1" x14ac:dyDescent="0.2">
      <c r="A85" s="140">
        <v>5512</v>
      </c>
      <c r="B85" s="116">
        <v>2324</v>
      </c>
      <c r="C85" s="102" t="s">
        <v>249</v>
      </c>
      <c r="D85" s="5">
        <v>70</v>
      </c>
      <c r="E85" s="5">
        <v>67200</v>
      </c>
      <c r="F85" s="5">
        <v>67200</v>
      </c>
      <c r="G85" s="5">
        <v>67200</v>
      </c>
      <c r="H85" s="5">
        <v>67200</v>
      </c>
      <c r="I85" s="5">
        <v>67200</v>
      </c>
      <c r="J85" s="5">
        <v>78400</v>
      </c>
    </row>
    <row r="86" spans="1:11" s="33" customFormat="1" x14ac:dyDescent="0.2">
      <c r="A86" s="136">
        <v>5512</v>
      </c>
      <c r="B86" s="137">
        <v>2324</v>
      </c>
      <c r="C86" s="138" t="s">
        <v>250</v>
      </c>
      <c r="D86" s="53">
        <v>3</v>
      </c>
      <c r="E86" s="53">
        <v>2588.1</v>
      </c>
      <c r="F86" s="53">
        <v>2588.1</v>
      </c>
      <c r="G86" s="53">
        <v>2588.1</v>
      </c>
      <c r="H86" s="53">
        <v>3436.1</v>
      </c>
      <c r="I86" s="53">
        <v>3436.1</v>
      </c>
      <c r="J86" s="53">
        <v>3436.1</v>
      </c>
      <c r="K86" s="84"/>
    </row>
    <row r="87" spans="1:11" s="17" customFormat="1" x14ac:dyDescent="0.2">
      <c r="A87" s="140">
        <v>6171</v>
      </c>
      <c r="B87" s="116">
        <v>2119</v>
      </c>
      <c r="C87" s="102" t="s">
        <v>30</v>
      </c>
      <c r="D87" s="5">
        <v>27</v>
      </c>
      <c r="E87" s="5">
        <v>11630</v>
      </c>
      <c r="F87" s="5">
        <v>14050</v>
      </c>
      <c r="G87" s="5">
        <v>16380</v>
      </c>
      <c r="H87" s="5">
        <v>18980</v>
      </c>
      <c r="I87" s="5">
        <v>21220</v>
      </c>
      <c r="J87" s="5">
        <v>26110</v>
      </c>
    </row>
    <row r="88" spans="1:11" s="33" customFormat="1" x14ac:dyDescent="0.2">
      <c r="A88" s="136">
        <v>6171</v>
      </c>
      <c r="B88" s="137">
        <v>2310</v>
      </c>
      <c r="C88" s="138" t="s">
        <v>111</v>
      </c>
      <c r="D88" s="53">
        <v>2</v>
      </c>
      <c r="E88" s="53">
        <v>2310</v>
      </c>
      <c r="F88" s="53">
        <v>2310</v>
      </c>
      <c r="G88" s="53">
        <v>2310</v>
      </c>
      <c r="H88" s="53">
        <v>2310</v>
      </c>
      <c r="I88" s="53">
        <v>2310</v>
      </c>
      <c r="J88" s="53">
        <v>2310</v>
      </c>
    </row>
    <row r="89" spans="1:11" s="17" customFormat="1" x14ac:dyDescent="0.2">
      <c r="A89" s="140">
        <v>6171</v>
      </c>
      <c r="B89" s="140">
        <v>2324</v>
      </c>
      <c r="C89" s="102" t="s">
        <v>238</v>
      </c>
      <c r="D89" s="5">
        <v>55</v>
      </c>
      <c r="E89" s="5">
        <v>55011.4</v>
      </c>
      <c r="F89" s="5">
        <v>55011.4</v>
      </c>
      <c r="G89" s="5">
        <v>55011.4</v>
      </c>
      <c r="H89" s="5">
        <v>55011.4</v>
      </c>
      <c r="I89" s="5">
        <v>55011.4</v>
      </c>
      <c r="J89" s="5">
        <v>55896.1</v>
      </c>
    </row>
    <row r="90" spans="1:11" s="33" customFormat="1" x14ac:dyDescent="0.2">
      <c r="A90" s="136">
        <v>6171</v>
      </c>
      <c r="B90" s="136">
        <v>2324</v>
      </c>
      <c r="C90" s="138" t="s">
        <v>239</v>
      </c>
      <c r="D90" s="53">
        <v>8</v>
      </c>
      <c r="E90" s="53">
        <v>7128.11</v>
      </c>
      <c r="F90" s="53">
        <v>7204.32</v>
      </c>
      <c r="G90" s="53">
        <v>8254.7199999999993</v>
      </c>
      <c r="H90" s="53">
        <v>9290.0400000000009</v>
      </c>
      <c r="I90" s="53">
        <v>10815.49</v>
      </c>
      <c r="J90" s="53">
        <v>13557.35</v>
      </c>
    </row>
    <row r="91" spans="1:11" s="17" customFormat="1" x14ac:dyDescent="0.2">
      <c r="A91" s="140">
        <v>6171</v>
      </c>
      <c r="B91" s="140">
        <v>2324</v>
      </c>
      <c r="C91" s="102" t="s">
        <v>237</v>
      </c>
      <c r="D91" s="5">
        <v>2</v>
      </c>
      <c r="E91" s="5">
        <v>1613.2</v>
      </c>
      <c r="F91" s="5">
        <v>1613.2</v>
      </c>
      <c r="G91" s="5">
        <v>1613.2</v>
      </c>
      <c r="H91" s="5">
        <v>17188.27</v>
      </c>
      <c r="I91" s="5">
        <v>17188.27</v>
      </c>
      <c r="J91" s="5">
        <v>27630.27</v>
      </c>
    </row>
    <row r="92" spans="1:11" s="33" customFormat="1" x14ac:dyDescent="0.2">
      <c r="A92" s="136">
        <v>6171</v>
      </c>
      <c r="B92" s="136">
        <v>2324</v>
      </c>
      <c r="C92" s="138" t="s">
        <v>202</v>
      </c>
      <c r="D92" s="53">
        <v>1</v>
      </c>
      <c r="E92" s="53">
        <v>790.5</v>
      </c>
      <c r="F92" s="53">
        <v>790.5</v>
      </c>
      <c r="G92" s="53">
        <v>790.5</v>
      </c>
      <c r="H92" s="53">
        <v>790.5</v>
      </c>
      <c r="I92" s="53">
        <v>790.5</v>
      </c>
      <c r="J92" s="53">
        <v>790.5</v>
      </c>
    </row>
    <row r="93" spans="1:11" s="17" customFormat="1" x14ac:dyDescent="0.2">
      <c r="A93" s="140">
        <v>6171</v>
      </c>
      <c r="B93" s="140">
        <v>2111</v>
      </c>
      <c r="C93" s="256" t="s">
        <v>207</v>
      </c>
      <c r="D93" s="5">
        <v>120</v>
      </c>
      <c r="E93" s="5">
        <v>80627</v>
      </c>
      <c r="F93" s="5">
        <v>90009</v>
      </c>
      <c r="G93" s="5">
        <f>99295-481</f>
        <v>98814</v>
      </c>
      <c r="H93" s="5">
        <v>105616</v>
      </c>
      <c r="I93" s="5">
        <v>113332</v>
      </c>
      <c r="J93" s="5">
        <v>136004</v>
      </c>
    </row>
    <row r="94" spans="1:11" s="33" customFormat="1" x14ac:dyDescent="0.2">
      <c r="A94" s="136">
        <v>6171</v>
      </c>
      <c r="B94" s="136">
        <v>2111</v>
      </c>
      <c r="C94" s="138" t="s">
        <v>265</v>
      </c>
      <c r="D94" s="53">
        <v>44</v>
      </c>
      <c r="E94" s="53">
        <v>43638</v>
      </c>
      <c r="F94" s="53">
        <v>43638</v>
      </c>
      <c r="G94" s="53">
        <v>43638</v>
      </c>
      <c r="H94" s="53">
        <v>43638</v>
      </c>
      <c r="I94" s="53">
        <v>43638</v>
      </c>
      <c r="J94" s="53">
        <v>43638</v>
      </c>
    </row>
    <row r="95" spans="1:11" s="17" customFormat="1" x14ac:dyDescent="0.2">
      <c r="A95" s="140">
        <v>6171</v>
      </c>
      <c r="B95" s="116">
        <v>2212</v>
      </c>
      <c r="C95" s="102" t="s">
        <v>113</v>
      </c>
      <c r="D95" s="5">
        <v>20</v>
      </c>
      <c r="E95" s="5">
        <v>4000</v>
      </c>
      <c r="F95" s="5">
        <v>7000</v>
      </c>
      <c r="G95" s="5">
        <v>12000</v>
      </c>
      <c r="H95" s="5">
        <v>14000</v>
      </c>
      <c r="I95" s="5">
        <v>16300</v>
      </c>
      <c r="J95" s="5">
        <v>20100</v>
      </c>
    </row>
    <row r="96" spans="1:11" s="33" customFormat="1" x14ac:dyDescent="0.2">
      <c r="A96" s="136">
        <v>6171</v>
      </c>
      <c r="B96" s="136">
        <v>2212</v>
      </c>
      <c r="C96" s="138" t="s">
        <v>385</v>
      </c>
      <c r="D96" s="53">
        <v>150</v>
      </c>
      <c r="E96" s="53"/>
      <c r="F96" s="53">
        <v>150000</v>
      </c>
      <c r="G96" s="53">
        <v>150000</v>
      </c>
      <c r="H96" s="53">
        <v>150000</v>
      </c>
      <c r="I96" s="53">
        <v>150000</v>
      </c>
      <c r="J96" s="53">
        <v>150000</v>
      </c>
    </row>
    <row r="97" spans="1:11" s="17" customFormat="1" x14ac:dyDescent="0.2">
      <c r="A97" s="140">
        <v>6171</v>
      </c>
      <c r="B97" s="140">
        <v>2324</v>
      </c>
      <c r="C97" s="102" t="s">
        <v>228</v>
      </c>
      <c r="D97" s="5">
        <v>33</v>
      </c>
      <c r="E97" s="5">
        <f>33319</f>
        <v>33319</v>
      </c>
      <c r="F97" s="5">
        <f>33319</f>
        <v>33319</v>
      </c>
      <c r="G97" s="5">
        <v>33319</v>
      </c>
      <c r="H97" s="5">
        <v>33319</v>
      </c>
      <c r="I97" s="5">
        <v>33319</v>
      </c>
      <c r="J97" s="5">
        <v>33319</v>
      </c>
    </row>
    <row r="98" spans="1:11" s="33" customFormat="1" x14ac:dyDescent="0.2">
      <c r="A98" s="136">
        <v>6171</v>
      </c>
      <c r="B98" s="137">
        <v>2329</v>
      </c>
      <c r="C98" s="138" t="s">
        <v>171</v>
      </c>
      <c r="D98" s="53">
        <v>2</v>
      </c>
      <c r="E98" s="53">
        <v>701</v>
      </c>
      <c r="F98" s="53">
        <v>701</v>
      </c>
      <c r="G98" s="53">
        <v>1001</v>
      </c>
      <c r="H98" s="53">
        <v>1001</v>
      </c>
      <c r="I98" s="53">
        <v>1301</v>
      </c>
      <c r="J98" s="53">
        <v>1301</v>
      </c>
      <c r="K98" s="84"/>
    </row>
    <row r="99" spans="1:11" s="17" customFormat="1" x14ac:dyDescent="0.2">
      <c r="A99" s="140">
        <v>6310</v>
      </c>
      <c r="B99" s="116">
        <v>2142</v>
      </c>
      <c r="C99" s="102" t="s">
        <v>339</v>
      </c>
      <c r="D99" s="5">
        <v>67</v>
      </c>
      <c r="E99" s="5">
        <v>66640</v>
      </c>
      <c r="F99" s="5">
        <v>66640</v>
      </c>
      <c r="G99" s="5">
        <v>66640</v>
      </c>
      <c r="H99" s="5">
        <v>66640</v>
      </c>
      <c r="I99" s="5">
        <v>66640</v>
      </c>
      <c r="J99" s="5">
        <v>66640</v>
      </c>
    </row>
    <row r="100" spans="1:11" s="33" customFormat="1" x14ac:dyDescent="0.2">
      <c r="A100" s="136">
        <v>6310</v>
      </c>
      <c r="B100" s="137">
        <v>2141</v>
      </c>
      <c r="C100" s="138" t="s">
        <v>68</v>
      </c>
      <c r="D100" s="44">
        <v>5</v>
      </c>
      <c r="E100" s="53">
        <v>1920.32</v>
      </c>
      <c r="F100" s="53">
        <v>2253.39</v>
      </c>
      <c r="G100" s="53">
        <v>2609.85</v>
      </c>
      <c r="H100" s="53">
        <v>2957.76</v>
      </c>
      <c r="I100" s="53">
        <v>3344.59</v>
      </c>
      <c r="J100" s="53">
        <v>4039.56</v>
      </c>
    </row>
    <row r="101" spans="1:11" s="17" customFormat="1" x14ac:dyDescent="0.2">
      <c r="A101" s="20" t="s">
        <v>125</v>
      </c>
      <c r="B101" s="134"/>
      <c r="C101" s="135" t="s">
        <v>126</v>
      </c>
      <c r="D101" s="105"/>
      <c r="E101" s="105"/>
      <c r="F101" s="105"/>
      <c r="G101" s="105"/>
      <c r="H101" s="105"/>
      <c r="I101" s="105"/>
      <c r="J101" s="105"/>
    </row>
    <row r="102" spans="1:11" s="33" customFormat="1" x14ac:dyDescent="0.2">
      <c r="A102" s="45">
        <v>3639</v>
      </c>
      <c r="B102" s="45">
        <v>3111</v>
      </c>
      <c r="C102" s="141" t="s">
        <v>38</v>
      </c>
      <c r="D102" s="53">
        <v>14.5</v>
      </c>
      <c r="E102" s="53">
        <v>14500</v>
      </c>
      <c r="F102" s="53">
        <v>14500</v>
      </c>
      <c r="G102" s="53">
        <v>14500</v>
      </c>
      <c r="H102" s="53">
        <v>14500</v>
      </c>
      <c r="I102" s="53">
        <v>14500</v>
      </c>
      <c r="J102" s="53">
        <v>14500</v>
      </c>
    </row>
    <row r="103" spans="1:11" s="94" customFormat="1" x14ac:dyDescent="0.2">
      <c r="A103" s="159" t="s">
        <v>135</v>
      </c>
      <c r="B103" s="160"/>
      <c r="C103" s="160"/>
      <c r="D103" s="161">
        <f t="shared" ref="D103:I103" si="0">SUM(D8:D102)</f>
        <v>160944.5</v>
      </c>
      <c r="E103" s="129">
        <f t="shared" si="0"/>
        <v>84980946.230000004</v>
      </c>
      <c r="F103" s="129">
        <f t="shared" si="0"/>
        <v>99617726.790000007</v>
      </c>
      <c r="G103" s="129">
        <f t="shared" si="0"/>
        <v>120221032</v>
      </c>
      <c r="H103" s="129">
        <f t="shared" si="0"/>
        <v>133474760.46000001</v>
      </c>
      <c r="I103" s="129">
        <f t="shared" si="0"/>
        <v>145194727.43000007</v>
      </c>
      <c r="J103" s="129">
        <f>SUM(J8:J102)</f>
        <v>175553151.32999998</v>
      </c>
    </row>
    <row r="104" spans="1:11" s="17" customFormat="1" ht="12" x14ac:dyDescent="0.2">
      <c r="D104" s="246" t="s">
        <v>142</v>
      </c>
      <c r="E104" s="246" t="s">
        <v>142</v>
      </c>
      <c r="F104" s="246" t="s">
        <v>142</v>
      </c>
      <c r="G104" s="246" t="s">
        <v>142</v>
      </c>
      <c r="H104" s="246" t="s">
        <v>142</v>
      </c>
      <c r="I104" s="246" t="s">
        <v>142</v>
      </c>
      <c r="J104" s="246" t="s">
        <v>142</v>
      </c>
    </row>
    <row r="105" spans="1:11" s="17" customFormat="1" ht="12" x14ac:dyDescent="0.2">
      <c r="D105" s="247">
        <v>160944.5</v>
      </c>
      <c r="E105" s="247">
        <v>84980946.230000004</v>
      </c>
      <c r="F105" s="247">
        <v>99618726.790000007</v>
      </c>
      <c r="G105" s="247">
        <v>120221490</v>
      </c>
      <c r="H105" s="247">
        <v>133474760.45999999</v>
      </c>
      <c r="I105" s="247">
        <v>145194727.43000001</v>
      </c>
      <c r="J105" s="247">
        <v>175553151.33000001</v>
      </c>
    </row>
    <row r="106" spans="1:11" s="33" customFormat="1" x14ac:dyDescent="0.2">
      <c r="A106" s="17"/>
      <c r="B106" s="17"/>
      <c r="C106" s="17"/>
      <c r="D106" s="49"/>
      <c r="E106" s="49"/>
      <c r="F106" s="49"/>
      <c r="G106" s="49"/>
      <c r="H106" s="49"/>
      <c r="I106" s="49"/>
      <c r="J106" s="49"/>
    </row>
    <row r="107" spans="1:11" s="17" customFormat="1" x14ac:dyDescent="0.2">
      <c r="A107" s="33"/>
      <c r="B107" s="33"/>
      <c r="C107" s="33"/>
      <c r="D107" s="187"/>
      <c r="E107" s="187"/>
      <c r="F107" s="187"/>
      <c r="G107" s="187"/>
      <c r="H107" s="187"/>
      <c r="I107" s="187"/>
      <c r="J107" s="187"/>
    </row>
    <row r="108" spans="1:11" s="33" customFormat="1" x14ac:dyDescent="0.2">
      <c r="A108" s="17"/>
      <c r="B108" s="17"/>
      <c r="C108" s="17"/>
      <c r="D108" s="31"/>
      <c r="E108" s="31"/>
      <c r="F108" s="31"/>
      <c r="G108" s="31"/>
      <c r="H108" s="31"/>
      <c r="I108" s="31"/>
      <c r="J108" s="31"/>
    </row>
    <row r="109" spans="1:11" s="17" customFormat="1" x14ac:dyDescent="0.2">
      <c r="A109" s="33"/>
      <c r="B109" s="33"/>
      <c r="C109" s="33"/>
      <c r="D109" s="203"/>
      <c r="E109" s="203"/>
      <c r="F109" s="203"/>
      <c r="G109" s="203"/>
      <c r="H109" s="203"/>
      <c r="I109" s="203"/>
      <c r="J109" s="203"/>
    </row>
    <row r="110" spans="1:11" s="33" customFormat="1" x14ac:dyDescent="0.2">
      <c r="A110" s="17"/>
      <c r="B110" s="17"/>
      <c r="C110" s="17"/>
      <c r="D110" s="70"/>
      <c r="E110" s="70"/>
      <c r="F110" s="70"/>
      <c r="G110" s="70"/>
      <c r="H110" s="70"/>
      <c r="I110" s="70"/>
      <c r="J110" s="70"/>
    </row>
    <row r="111" spans="1:11" s="17" customFormat="1" x14ac:dyDescent="0.2">
      <c r="A111" s="33"/>
      <c r="B111" s="33"/>
      <c r="C111" s="33"/>
      <c r="D111" s="203"/>
      <c r="E111" s="203"/>
      <c r="F111" s="203"/>
      <c r="G111" s="203"/>
      <c r="H111" s="203"/>
      <c r="I111" s="203"/>
      <c r="J111" s="203"/>
    </row>
    <row r="112" spans="1:11" s="33" customFormat="1" x14ac:dyDescent="0.2">
      <c r="D112" s="31"/>
      <c r="E112" s="31"/>
      <c r="F112" s="31"/>
      <c r="G112" s="31"/>
      <c r="H112" s="31"/>
      <c r="I112" s="31"/>
      <c r="J112" s="31"/>
    </row>
    <row r="113" spans="3:10" s="17" customFormat="1" x14ac:dyDescent="0.2">
      <c r="D113" s="2"/>
      <c r="E113" s="2"/>
      <c r="F113" s="2"/>
      <c r="G113" s="2"/>
      <c r="H113" s="2"/>
      <c r="I113" s="2"/>
      <c r="J113" s="2"/>
    </row>
    <row r="114" spans="3:10" s="33" customFormat="1" x14ac:dyDescent="0.2">
      <c r="D114" s="31"/>
      <c r="E114" s="31"/>
      <c r="F114" s="31"/>
      <c r="G114" s="31"/>
      <c r="H114" s="31"/>
      <c r="I114" s="31"/>
      <c r="J114" s="31"/>
    </row>
    <row r="115" spans="3:10" s="17" customFormat="1" x14ac:dyDescent="0.2">
      <c r="D115" s="2"/>
      <c r="E115" s="2"/>
      <c r="F115" s="2"/>
      <c r="G115" s="2"/>
      <c r="H115" s="2"/>
      <c r="I115" s="2"/>
      <c r="J115" s="2"/>
    </row>
    <row r="116" spans="3:10" s="33" customFormat="1" x14ac:dyDescent="0.2">
      <c r="D116" s="31"/>
      <c r="E116" s="31"/>
      <c r="F116" s="31"/>
      <c r="G116" s="31"/>
      <c r="H116" s="31"/>
      <c r="I116" s="31"/>
      <c r="J116" s="31"/>
    </row>
    <row r="117" spans="3:10" s="17" customFormat="1" x14ac:dyDescent="0.2">
      <c r="D117" s="2"/>
      <c r="E117" s="2"/>
      <c r="F117" s="2"/>
      <c r="G117" s="2"/>
      <c r="H117" s="2"/>
      <c r="I117" s="2"/>
      <c r="J117" s="2"/>
    </row>
    <row r="118" spans="3:10" s="33" customFormat="1" x14ac:dyDescent="0.2">
      <c r="D118" s="31"/>
      <c r="E118" s="31"/>
      <c r="F118" s="31"/>
      <c r="G118" s="31"/>
      <c r="H118" s="31"/>
      <c r="I118" s="31"/>
      <c r="J118" s="31"/>
    </row>
    <row r="128" spans="3:10" x14ac:dyDescent="0.2">
      <c r="C128" s="185"/>
    </row>
  </sheetData>
  <phoneticPr fontId="2" type="noConversion"/>
  <pageMargins left="0.51181102362204722" right="0.51181102362204722" top="0.98425196850393704" bottom="0.98425196850393704" header="0.51181102362204722" footer="0.51181102362204722"/>
  <pageSetup paperSize="9" scale="89" fitToWidth="0" fitToHeight="0" orientation="portrait" r:id="rId1"/>
  <headerFooter alignWithMargins="0"/>
  <rowBreaks count="1" manualBreakCount="1">
    <brk id="60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8"/>
  <sheetViews>
    <sheetView view="pageBreakPreview" topLeftCell="A321" zoomScaleNormal="100" zoomScaleSheetLayoutView="100" workbookViewId="0">
      <selection activeCell="B333" sqref="B333"/>
    </sheetView>
  </sheetViews>
  <sheetFormatPr defaultRowHeight="12.75" x14ac:dyDescent="0.2"/>
  <cols>
    <col min="1" max="1" width="5.140625" style="31" customWidth="1"/>
    <col min="2" max="2" width="55.5703125" style="48" customWidth="1"/>
    <col min="3" max="3" width="16.42578125" style="31" customWidth="1"/>
    <col min="4" max="8" width="14.28515625" style="31" hidden="1" customWidth="1"/>
    <col min="9" max="9" width="15.5703125" style="31" customWidth="1"/>
    <col min="10" max="10" width="12.28515625" style="31" bestFit="1" customWidth="1"/>
    <col min="11" max="11" width="11.85546875" style="31" customWidth="1"/>
    <col min="12" max="16384" width="9.140625" style="31"/>
  </cols>
  <sheetData>
    <row r="1" spans="1:9" s="13" customFormat="1" ht="18.75" x14ac:dyDescent="0.3">
      <c r="A1" s="1" t="s">
        <v>190</v>
      </c>
      <c r="B1" s="248"/>
    </row>
    <row r="2" spans="1:9" s="13" customFormat="1" x14ac:dyDescent="0.2">
      <c r="A2" s="32"/>
      <c r="B2" s="249"/>
      <c r="C2" s="250"/>
      <c r="D2" s="250"/>
      <c r="E2" s="250"/>
      <c r="F2" s="250"/>
      <c r="G2" s="250"/>
      <c r="H2" s="250"/>
      <c r="I2" s="250"/>
    </row>
    <row r="3" spans="1:9" s="17" customFormat="1" ht="12" x14ac:dyDescent="0.2">
      <c r="A3" s="15" t="s">
        <v>127</v>
      </c>
      <c r="B3" s="251"/>
      <c r="C3" s="244" t="s">
        <v>4</v>
      </c>
      <c r="D3" s="244" t="s">
        <v>224</v>
      </c>
      <c r="E3" s="244" t="s">
        <v>224</v>
      </c>
      <c r="F3" s="244" t="s">
        <v>224</v>
      </c>
      <c r="G3" s="244" t="s">
        <v>224</v>
      </c>
      <c r="H3" s="244" t="s">
        <v>224</v>
      </c>
      <c r="I3" s="244" t="s">
        <v>224</v>
      </c>
    </row>
    <row r="4" spans="1:9" s="25" customFormat="1" ht="25.5" x14ac:dyDescent="0.2">
      <c r="A4" s="34" t="s">
        <v>128</v>
      </c>
      <c r="B4" s="35" t="s">
        <v>73</v>
      </c>
      <c r="C4" s="11" t="s">
        <v>394</v>
      </c>
      <c r="D4" s="108" t="s">
        <v>340</v>
      </c>
      <c r="E4" s="108" t="s">
        <v>353</v>
      </c>
      <c r="F4" s="108" t="s">
        <v>356</v>
      </c>
      <c r="G4" s="108" t="s">
        <v>368</v>
      </c>
      <c r="H4" s="108" t="s">
        <v>384</v>
      </c>
      <c r="I4" s="245" t="s">
        <v>387</v>
      </c>
    </row>
    <row r="5" spans="1:9" s="25" customFormat="1" ht="12" x14ac:dyDescent="0.2">
      <c r="A5" s="37"/>
      <c r="B5" s="38"/>
      <c r="C5" s="162"/>
      <c r="D5" s="162"/>
      <c r="E5" s="162"/>
      <c r="F5" s="162"/>
      <c r="G5" s="162"/>
      <c r="H5" s="162"/>
      <c r="I5" s="162"/>
    </row>
    <row r="6" spans="1:9" s="41" customFormat="1" x14ac:dyDescent="0.2">
      <c r="A6" s="163">
        <v>1037</v>
      </c>
      <c r="B6" s="164" t="s">
        <v>129</v>
      </c>
      <c r="C6" s="165">
        <f t="shared" ref="C6:I6" si="0">SUM(C7:C8)</f>
        <v>2390</v>
      </c>
      <c r="D6" s="166">
        <f t="shared" si="0"/>
        <v>1197425.7</v>
      </c>
      <c r="E6" s="166">
        <f t="shared" si="0"/>
        <v>1528970.3</v>
      </c>
      <c r="F6" s="166">
        <f t="shared" si="0"/>
        <v>1549978.5</v>
      </c>
      <c r="G6" s="166">
        <f t="shared" si="0"/>
        <v>1662005.11</v>
      </c>
      <c r="H6" s="166">
        <f t="shared" si="0"/>
        <v>1815065.35</v>
      </c>
      <c r="I6" s="166">
        <f t="shared" si="0"/>
        <v>2290901.25</v>
      </c>
    </row>
    <row r="7" spans="1:9" s="103" customFormat="1" x14ac:dyDescent="0.2">
      <c r="A7" s="167"/>
      <c r="B7" s="168" t="s">
        <v>267</v>
      </c>
      <c r="C7" s="169">
        <v>219</v>
      </c>
      <c r="D7" s="107">
        <v>30250</v>
      </c>
      <c r="E7" s="107">
        <v>84700</v>
      </c>
      <c r="F7" s="107">
        <v>84700</v>
      </c>
      <c r="G7" s="107">
        <v>84700</v>
      </c>
      <c r="H7" s="107">
        <v>84700</v>
      </c>
      <c r="I7" s="107">
        <v>84700</v>
      </c>
    </row>
    <row r="8" spans="1:9" s="17" customFormat="1" ht="38.25" x14ac:dyDescent="0.2">
      <c r="A8" s="22"/>
      <c r="B8" s="170" t="s">
        <v>160</v>
      </c>
      <c r="C8" s="171">
        <v>2171</v>
      </c>
      <c r="D8" s="24">
        <v>1167175.7</v>
      </c>
      <c r="E8" s="24">
        <v>1444270.3</v>
      </c>
      <c r="F8" s="24">
        <v>1465278.5</v>
      </c>
      <c r="G8" s="24">
        <v>1577305.11</v>
      </c>
      <c r="H8" s="24">
        <v>1730365.35</v>
      </c>
      <c r="I8" s="24">
        <v>2206201.25</v>
      </c>
    </row>
    <row r="9" spans="1:9" s="33" customFormat="1" x14ac:dyDescent="0.2">
      <c r="A9" s="47"/>
      <c r="B9" s="48"/>
      <c r="C9" s="49"/>
      <c r="D9" s="49"/>
      <c r="E9" s="49"/>
      <c r="F9" s="49"/>
      <c r="G9" s="49"/>
      <c r="H9" s="49"/>
      <c r="I9" s="49"/>
    </row>
    <row r="10" spans="1:9" s="103" customFormat="1" x14ac:dyDescent="0.2">
      <c r="A10" s="39">
        <v>2143</v>
      </c>
      <c r="B10" s="40" t="s">
        <v>25</v>
      </c>
      <c r="C10" s="50">
        <f t="shared" ref="C10:I10" si="1">SUM(C11:C11)</f>
        <v>520</v>
      </c>
      <c r="D10" s="50">
        <f t="shared" si="1"/>
        <v>464112.2</v>
      </c>
      <c r="E10" s="50">
        <f t="shared" si="1"/>
        <v>476212.2</v>
      </c>
      <c r="F10" s="50">
        <f t="shared" si="1"/>
        <v>485038.2</v>
      </c>
      <c r="G10" s="50">
        <f t="shared" si="1"/>
        <v>486248.2</v>
      </c>
      <c r="H10" s="50">
        <f t="shared" si="1"/>
        <v>494145.1</v>
      </c>
      <c r="I10" s="50">
        <f t="shared" si="1"/>
        <v>509179.1</v>
      </c>
    </row>
    <row r="11" spans="1:9" s="17" customFormat="1" ht="25.5" x14ac:dyDescent="0.2">
      <c r="A11" s="172"/>
      <c r="B11" s="173" t="s">
        <v>192</v>
      </c>
      <c r="C11" s="23">
        <v>520</v>
      </c>
      <c r="D11" s="23">
        <v>464112.2</v>
      </c>
      <c r="E11" s="23">
        <v>476212.2</v>
      </c>
      <c r="F11" s="23">
        <v>485038.2</v>
      </c>
      <c r="G11" s="23">
        <v>486248.2</v>
      </c>
      <c r="H11" s="23">
        <v>494145.1</v>
      </c>
      <c r="I11" s="23">
        <v>509179.1</v>
      </c>
    </row>
    <row r="12" spans="1:9" s="33" customFormat="1" x14ac:dyDescent="0.2">
      <c r="A12" s="31"/>
      <c r="B12" s="31"/>
      <c r="C12" s="54"/>
      <c r="D12" s="54"/>
      <c r="E12" s="54"/>
      <c r="F12" s="54"/>
      <c r="G12" s="54"/>
      <c r="H12" s="54"/>
      <c r="I12" s="54"/>
    </row>
    <row r="13" spans="1:9" s="103" customFormat="1" x14ac:dyDescent="0.2">
      <c r="A13" s="39">
        <v>2212</v>
      </c>
      <c r="B13" s="40" t="s">
        <v>130</v>
      </c>
      <c r="C13" s="50">
        <f t="shared" ref="C13:I13" si="2">SUM(C14:C18)</f>
        <v>5265</v>
      </c>
      <c r="D13" s="50">
        <f t="shared" si="2"/>
        <v>3167237.1</v>
      </c>
      <c r="E13" s="50">
        <f t="shared" si="2"/>
        <v>4317913.92</v>
      </c>
      <c r="F13" s="50">
        <f t="shared" si="2"/>
        <v>4785215.92</v>
      </c>
      <c r="G13" s="50">
        <f t="shared" si="2"/>
        <v>4785215.92</v>
      </c>
      <c r="H13" s="50">
        <f t="shared" si="2"/>
        <v>4785215.92</v>
      </c>
      <c r="I13" s="50">
        <f t="shared" si="2"/>
        <v>5029096.62</v>
      </c>
    </row>
    <row r="14" spans="1:9" s="17" customFormat="1" ht="15.75" customHeight="1" x14ac:dyDescent="0.2">
      <c r="A14" s="172"/>
      <c r="B14" s="174" t="s">
        <v>211</v>
      </c>
      <c r="C14" s="23">
        <v>500</v>
      </c>
      <c r="D14" s="23">
        <v>176713.1</v>
      </c>
      <c r="E14" s="23">
        <v>176713.1</v>
      </c>
      <c r="F14" s="23">
        <v>176713.1</v>
      </c>
      <c r="G14" s="23">
        <v>176713.1</v>
      </c>
      <c r="H14" s="23">
        <v>176713.1</v>
      </c>
      <c r="I14" s="23">
        <v>420593.8</v>
      </c>
    </row>
    <row r="15" spans="1:9" s="33" customFormat="1" x14ac:dyDescent="0.2">
      <c r="A15" s="51"/>
      <c r="B15" s="55" t="s">
        <v>268</v>
      </c>
      <c r="C15" s="53">
        <v>3050</v>
      </c>
      <c r="D15" s="53">
        <v>2990524</v>
      </c>
      <c r="E15" s="53">
        <v>2990524</v>
      </c>
      <c r="F15" s="53">
        <v>2990524</v>
      </c>
      <c r="G15" s="53">
        <v>2990524</v>
      </c>
      <c r="H15" s="53">
        <v>2990524</v>
      </c>
      <c r="I15" s="53">
        <v>2990524</v>
      </c>
    </row>
    <row r="16" spans="1:9" s="17" customFormat="1" x14ac:dyDescent="0.2">
      <c r="A16" s="175"/>
      <c r="B16" s="109" t="s">
        <v>269</v>
      </c>
      <c r="C16" s="5">
        <v>468</v>
      </c>
      <c r="D16" s="5">
        <v>0</v>
      </c>
      <c r="E16" s="5">
        <v>0</v>
      </c>
      <c r="F16" s="5">
        <v>467302</v>
      </c>
      <c r="G16" s="5">
        <v>467302</v>
      </c>
      <c r="H16" s="5">
        <v>467302</v>
      </c>
      <c r="I16" s="5">
        <v>467302</v>
      </c>
    </row>
    <row r="17" spans="1:9" s="33" customFormat="1" x14ac:dyDescent="0.2">
      <c r="A17" s="51"/>
      <c r="B17" s="55" t="s">
        <v>270</v>
      </c>
      <c r="C17" s="53">
        <v>1188</v>
      </c>
      <c r="D17" s="53">
        <v>0</v>
      </c>
      <c r="E17" s="53">
        <v>1150676.82</v>
      </c>
      <c r="F17" s="53">
        <v>1150676.82</v>
      </c>
      <c r="G17" s="53">
        <v>1150676.82</v>
      </c>
      <c r="H17" s="53">
        <v>1150676.82</v>
      </c>
      <c r="I17" s="53">
        <v>1150676.82</v>
      </c>
    </row>
    <row r="18" spans="1:9" s="17" customFormat="1" x14ac:dyDescent="0.2">
      <c r="A18" s="175"/>
      <c r="B18" s="109" t="s">
        <v>375</v>
      </c>
      <c r="C18" s="5">
        <v>59</v>
      </c>
      <c r="D18" s="5"/>
      <c r="E18" s="5"/>
      <c r="F18" s="5"/>
      <c r="G18" s="5"/>
      <c r="H18" s="5">
        <v>0</v>
      </c>
      <c r="I18" s="5">
        <v>0</v>
      </c>
    </row>
    <row r="19" spans="1:9" s="33" customFormat="1" x14ac:dyDescent="0.2">
      <c r="A19" s="56"/>
      <c r="B19" s="57"/>
      <c r="C19" s="49"/>
      <c r="D19" s="49"/>
      <c r="E19" s="49"/>
      <c r="F19" s="49"/>
      <c r="G19" s="49"/>
      <c r="H19" s="49"/>
      <c r="I19" s="49"/>
    </row>
    <row r="20" spans="1:9" s="17" customFormat="1" x14ac:dyDescent="0.2">
      <c r="A20" s="39">
        <v>2219</v>
      </c>
      <c r="B20" s="40" t="s">
        <v>131</v>
      </c>
      <c r="C20" s="50">
        <f t="shared" ref="C20:I20" si="3">SUM(C21:C34)</f>
        <v>24436</v>
      </c>
      <c r="D20" s="50">
        <f t="shared" si="3"/>
        <v>2856858.1100000003</v>
      </c>
      <c r="E20" s="50">
        <f t="shared" si="3"/>
        <v>5442659.6799999997</v>
      </c>
      <c r="F20" s="50">
        <f t="shared" si="3"/>
        <v>7980613.7899999991</v>
      </c>
      <c r="G20" s="50">
        <f t="shared" si="3"/>
        <v>10855951.01</v>
      </c>
      <c r="H20" s="50">
        <f t="shared" si="3"/>
        <v>11038870.370000001</v>
      </c>
      <c r="I20" s="50">
        <f t="shared" si="3"/>
        <v>11203241.27</v>
      </c>
    </row>
    <row r="21" spans="1:9" s="33" customFormat="1" x14ac:dyDescent="0.2">
      <c r="A21" s="176"/>
      <c r="B21" s="258" t="s">
        <v>52</v>
      </c>
      <c r="C21" s="53">
        <v>400</v>
      </c>
      <c r="D21" s="53">
        <v>103141.85</v>
      </c>
      <c r="E21" s="53">
        <v>180571.85</v>
      </c>
      <c r="F21" s="53">
        <v>229313.31</v>
      </c>
      <c r="G21" s="53">
        <v>311456.82</v>
      </c>
      <c r="H21" s="53">
        <v>356547.02</v>
      </c>
      <c r="I21" s="53">
        <v>400511.15</v>
      </c>
    </row>
    <row r="22" spans="1:9" s="17" customFormat="1" x14ac:dyDescent="0.2">
      <c r="A22" s="58"/>
      <c r="B22" s="6" t="s">
        <v>115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s="33" customFormat="1" x14ac:dyDescent="0.2">
      <c r="A23" s="176"/>
      <c r="B23" s="46" t="s">
        <v>305</v>
      </c>
      <c r="C23" s="53">
        <v>3100</v>
      </c>
      <c r="D23" s="53">
        <v>541679.66</v>
      </c>
      <c r="E23" s="53">
        <v>541679.66</v>
      </c>
      <c r="F23" s="53">
        <v>1314254.56</v>
      </c>
      <c r="G23" s="53">
        <v>3097701.06</v>
      </c>
      <c r="H23" s="53">
        <v>3097701.06</v>
      </c>
      <c r="I23" s="53">
        <v>3097701.06</v>
      </c>
    </row>
    <row r="24" spans="1:9" s="17" customFormat="1" x14ac:dyDescent="0.2">
      <c r="A24" s="58"/>
      <c r="B24" s="6" t="s">
        <v>271</v>
      </c>
      <c r="C24" s="5">
        <v>651</v>
      </c>
      <c r="D24" s="5">
        <v>0</v>
      </c>
      <c r="E24" s="5">
        <v>0</v>
      </c>
      <c r="F24" s="5">
        <v>520302.4</v>
      </c>
      <c r="G24" s="5">
        <v>650259.94999999995</v>
      </c>
      <c r="H24" s="5">
        <v>650259.94999999995</v>
      </c>
      <c r="I24" s="5">
        <v>650259.94999999995</v>
      </c>
    </row>
    <row r="25" spans="1:9" s="41" customFormat="1" x14ac:dyDescent="0.2">
      <c r="A25" s="177"/>
      <c r="B25" s="60" t="s">
        <v>217</v>
      </c>
      <c r="C25" s="53">
        <v>6373</v>
      </c>
      <c r="D25" s="53">
        <v>1888006.6</v>
      </c>
      <c r="E25" s="53">
        <v>4305079.17</v>
      </c>
      <c r="F25" s="53">
        <v>5341414.5199999996</v>
      </c>
      <c r="G25" s="53">
        <v>6221204.1799999997</v>
      </c>
      <c r="H25" s="53">
        <v>6359033.3399999999</v>
      </c>
      <c r="I25" s="53">
        <v>6359033.3399999999</v>
      </c>
    </row>
    <row r="26" spans="1:9" s="103" customFormat="1" x14ac:dyDescent="0.2">
      <c r="A26" s="59"/>
      <c r="B26" s="110" t="s">
        <v>272</v>
      </c>
      <c r="C26" s="5">
        <v>50</v>
      </c>
      <c r="D26" s="5">
        <v>30250</v>
      </c>
      <c r="E26" s="5">
        <v>30250</v>
      </c>
      <c r="F26" s="5">
        <v>30250</v>
      </c>
      <c r="G26" s="5">
        <v>30250</v>
      </c>
      <c r="H26" s="5">
        <v>30250</v>
      </c>
      <c r="I26" s="5">
        <v>30250</v>
      </c>
    </row>
    <row r="27" spans="1:9" s="41" customFormat="1" x14ac:dyDescent="0.2">
      <c r="A27" s="177"/>
      <c r="B27" s="60" t="s">
        <v>273</v>
      </c>
      <c r="C27" s="53">
        <v>30</v>
      </c>
      <c r="D27" s="53">
        <v>21780</v>
      </c>
      <c r="E27" s="53">
        <v>21780</v>
      </c>
      <c r="F27" s="53">
        <v>21780</v>
      </c>
      <c r="G27" s="53">
        <v>21780</v>
      </c>
      <c r="H27" s="53">
        <v>21780</v>
      </c>
      <c r="I27" s="53">
        <v>21780</v>
      </c>
    </row>
    <row r="28" spans="1:9" s="103" customFormat="1" x14ac:dyDescent="0.2">
      <c r="A28" s="59"/>
      <c r="B28" s="110" t="s">
        <v>274</v>
      </c>
      <c r="C28" s="5">
        <v>600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13926.77</v>
      </c>
    </row>
    <row r="29" spans="1:9" s="41" customFormat="1" x14ac:dyDescent="0.2">
      <c r="A29" s="177"/>
      <c r="B29" s="60" t="s">
        <v>275</v>
      </c>
      <c r="C29" s="53">
        <v>50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</row>
    <row r="30" spans="1:9" s="103" customFormat="1" x14ac:dyDescent="0.2">
      <c r="A30" s="59"/>
      <c r="B30" s="110" t="s">
        <v>276</v>
      </c>
      <c r="C30" s="5">
        <v>170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s="41" customFormat="1" x14ac:dyDescent="0.2">
      <c r="A31" s="177"/>
      <c r="B31" s="60" t="s">
        <v>241</v>
      </c>
      <c r="C31" s="53">
        <v>12482</v>
      </c>
      <c r="D31" s="53">
        <v>272000</v>
      </c>
      <c r="E31" s="53">
        <v>272000</v>
      </c>
      <c r="F31" s="53">
        <v>432000</v>
      </c>
      <c r="G31" s="53">
        <v>432000</v>
      </c>
      <c r="H31" s="53">
        <v>432000</v>
      </c>
      <c r="I31" s="53">
        <v>468300</v>
      </c>
    </row>
    <row r="32" spans="1:9" s="103" customFormat="1" x14ac:dyDescent="0.2">
      <c r="A32" s="59"/>
      <c r="B32" s="110" t="s">
        <v>376</v>
      </c>
      <c r="C32" s="5">
        <v>75</v>
      </c>
      <c r="D32" s="5"/>
      <c r="E32" s="5"/>
      <c r="F32" s="5"/>
      <c r="G32" s="5"/>
      <c r="H32" s="5">
        <v>0</v>
      </c>
      <c r="I32" s="5">
        <v>12100</v>
      </c>
    </row>
    <row r="33" spans="1:9" s="41" customFormat="1" x14ac:dyDescent="0.2">
      <c r="A33" s="177"/>
      <c r="B33" s="60" t="s">
        <v>341</v>
      </c>
      <c r="C33" s="53">
        <v>410</v>
      </c>
      <c r="D33" s="53">
        <v>0</v>
      </c>
      <c r="E33" s="53">
        <v>91299</v>
      </c>
      <c r="F33" s="53">
        <v>91299</v>
      </c>
      <c r="G33" s="53">
        <v>91299</v>
      </c>
      <c r="H33" s="53">
        <v>91299</v>
      </c>
      <c r="I33" s="53">
        <v>149379</v>
      </c>
    </row>
    <row r="34" spans="1:9" s="103" customFormat="1" x14ac:dyDescent="0.2">
      <c r="A34" s="59"/>
      <c r="B34" s="110" t="s">
        <v>342</v>
      </c>
      <c r="C34" s="5">
        <v>45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s="17" customFormat="1" x14ac:dyDescent="0.2">
      <c r="A35" s="13"/>
      <c r="B35" s="118"/>
      <c r="C35" s="125"/>
      <c r="D35" s="125"/>
      <c r="E35" s="125"/>
      <c r="F35" s="125"/>
      <c r="G35" s="125"/>
      <c r="H35" s="125"/>
      <c r="I35" s="125"/>
    </row>
    <row r="36" spans="1:9" s="41" customFormat="1" x14ac:dyDescent="0.2">
      <c r="A36" s="163">
        <v>2221</v>
      </c>
      <c r="B36" s="164" t="s">
        <v>93</v>
      </c>
      <c r="C36" s="166">
        <f t="shared" ref="C36:I36" si="4">SUM(C37:C39)</f>
        <v>305</v>
      </c>
      <c r="D36" s="166">
        <f t="shared" si="4"/>
        <v>30488.01</v>
      </c>
      <c r="E36" s="166">
        <f t="shared" si="4"/>
        <v>279460.40999999997</v>
      </c>
      <c r="F36" s="166">
        <f t="shared" si="4"/>
        <v>279460.40999999997</v>
      </c>
      <c r="G36" s="166">
        <f t="shared" si="4"/>
        <v>279460.40999999997</v>
      </c>
      <c r="H36" s="166">
        <f t="shared" si="4"/>
        <v>279460.40999999997</v>
      </c>
      <c r="I36" s="166">
        <f t="shared" si="4"/>
        <v>283622.40999999997</v>
      </c>
    </row>
    <row r="37" spans="1:9" s="25" customFormat="1" x14ac:dyDescent="0.2">
      <c r="A37" s="167"/>
      <c r="B37" s="168" t="s">
        <v>186</v>
      </c>
      <c r="C37" s="5">
        <v>25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4162</v>
      </c>
    </row>
    <row r="38" spans="1:9" s="36" customFormat="1" x14ac:dyDescent="0.2">
      <c r="A38" s="42"/>
      <c r="B38" s="43" t="s">
        <v>354</v>
      </c>
      <c r="C38" s="53">
        <v>280</v>
      </c>
      <c r="D38" s="53">
        <v>30488.01</v>
      </c>
      <c r="E38" s="53">
        <v>279460.40999999997</v>
      </c>
      <c r="F38" s="53">
        <v>279460.40999999997</v>
      </c>
      <c r="G38" s="53">
        <v>279460.40999999997</v>
      </c>
      <c r="H38" s="53">
        <v>279460.40999999997</v>
      </c>
      <c r="I38" s="53">
        <v>279460.40999999997</v>
      </c>
    </row>
    <row r="39" spans="1:9" s="103" customFormat="1" x14ac:dyDescent="0.2">
      <c r="A39" s="59"/>
      <c r="B39" s="110" t="s">
        <v>164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s="41" customFormat="1" x14ac:dyDescent="0.2">
      <c r="A40" s="178"/>
      <c r="B40" s="61"/>
      <c r="C40" s="62"/>
      <c r="D40" s="62"/>
      <c r="E40" s="62"/>
      <c r="F40" s="62"/>
      <c r="G40" s="62"/>
      <c r="H40" s="62"/>
      <c r="I40" s="62"/>
    </row>
    <row r="41" spans="1:9" s="179" customFormat="1" x14ac:dyDescent="0.2">
      <c r="A41" s="39">
        <v>2292</v>
      </c>
      <c r="B41" s="40" t="s">
        <v>255</v>
      </c>
      <c r="C41" s="50">
        <f t="shared" ref="C41:I41" si="5">SUM(C42)</f>
        <v>445</v>
      </c>
      <c r="D41" s="50">
        <f t="shared" si="5"/>
        <v>406416</v>
      </c>
      <c r="E41" s="50">
        <f t="shared" si="5"/>
        <v>406416</v>
      </c>
      <c r="F41" s="50">
        <f t="shared" si="5"/>
        <v>444517.5</v>
      </c>
      <c r="G41" s="50">
        <f t="shared" si="5"/>
        <v>444517.5</v>
      </c>
      <c r="H41" s="50">
        <f t="shared" si="5"/>
        <v>444517.5</v>
      </c>
      <c r="I41" s="50">
        <f t="shared" si="5"/>
        <v>444517.5</v>
      </c>
    </row>
    <row r="42" spans="1:9" s="181" customFormat="1" x14ac:dyDescent="0.2">
      <c r="A42" s="22"/>
      <c r="B42" s="180" t="s">
        <v>164</v>
      </c>
      <c r="C42" s="23">
        <v>445</v>
      </c>
      <c r="D42" s="23">
        <v>406416</v>
      </c>
      <c r="E42" s="23">
        <v>406416</v>
      </c>
      <c r="F42" s="23">
        <v>444517.5</v>
      </c>
      <c r="G42" s="23">
        <v>444517.5</v>
      </c>
      <c r="H42" s="23">
        <v>444517.5</v>
      </c>
      <c r="I42" s="23">
        <v>444517.5</v>
      </c>
    </row>
    <row r="43" spans="1:9" s="33" customFormat="1" x14ac:dyDescent="0.2">
      <c r="A43" s="47"/>
      <c r="B43" s="48"/>
      <c r="C43" s="49"/>
      <c r="D43" s="49"/>
      <c r="E43" s="49"/>
      <c r="F43" s="49"/>
      <c r="G43" s="49"/>
      <c r="H43" s="49"/>
      <c r="I43" s="49"/>
    </row>
    <row r="44" spans="1:9" s="179" customFormat="1" x14ac:dyDescent="0.2">
      <c r="A44" s="39">
        <v>2321</v>
      </c>
      <c r="B44" s="40" t="s">
        <v>94</v>
      </c>
      <c r="C44" s="50">
        <f t="shared" ref="C44:I44" si="6">SUM(C45:C49)</f>
        <v>437</v>
      </c>
      <c r="D44" s="50">
        <f t="shared" si="6"/>
        <v>93336.29</v>
      </c>
      <c r="E44" s="50">
        <f t="shared" si="6"/>
        <v>107882.18</v>
      </c>
      <c r="F44" s="50">
        <f t="shared" si="6"/>
        <v>169709.79</v>
      </c>
      <c r="G44" s="50">
        <f t="shared" si="6"/>
        <v>319549.55</v>
      </c>
      <c r="H44" s="50">
        <f t="shared" si="6"/>
        <v>319549.55</v>
      </c>
      <c r="I44" s="50">
        <f t="shared" si="6"/>
        <v>405862.97</v>
      </c>
    </row>
    <row r="45" spans="1:9" s="63" customFormat="1" ht="15" customHeight="1" x14ac:dyDescent="0.2">
      <c r="A45" s="177"/>
      <c r="B45" s="64" t="s">
        <v>153</v>
      </c>
      <c r="C45" s="53">
        <v>54</v>
      </c>
      <c r="D45" s="53">
        <v>13567</v>
      </c>
      <c r="E45" s="53">
        <v>27134</v>
      </c>
      <c r="F45" s="53">
        <v>27134</v>
      </c>
      <c r="G45" s="53">
        <v>27134</v>
      </c>
      <c r="H45" s="53">
        <v>27134</v>
      </c>
      <c r="I45" s="53">
        <v>54268</v>
      </c>
    </row>
    <row r="46" spans="1:9" s="179" customFormat="1" x14ac:dyDescent="0.2">
      <c r="A46" s="59"/>
      <c r="B46" s="182" t="s">
        <v>58</v>
      </c>
      <c r="C46" s="5">
        <v>10</v>
      </c>
      <c r="D46" s="5">
        <v>963.16</v>
      </c>
      <c r="E46" s="5">
        <v>963.16</v>
      </c>
      <c r="F46" s="5">
        <v>963.16</v>
      </c>
      <c r="G46" s="5">
        <v>963.16</v>
      </c>
      <c r="H46" s="5">
        <v>963.16</v>
      </c>
      <c r="I46" s="5">
        <v>1926.32</v>
      </c>
    </row>
    <row r="47" spans="1:9" s="63" customFormat="1" x14ac:dyDescent="0.2">
      <c r="A47" s="177"/>
      <c r="B47" s="64" t="s">
        <v>51</v>
      </c>
      <c r="C47" s="53">
        <v>8</v>
      </c>
      <c r="D47" s="53">
        <v>1927.53</v>
      </c>
      <c r="E47" s="53">
        <v>2906.42</v>
      </c>
      <c r="F47" s="53">
        <v>2906.42</v>
      </c>
      <c r="G47" s="53">
        <v>2906.42</v>
      </c>
      <c r="H47" s="53">
        <v>2906.42</v>
      </c>
      <c r="I47" s="53">
        <v>2906.42</v>
      </c>
    </row>
    <row r="48" spans="1:9" s="179" customFormat="1" x14ac:dyDescent="0.2">
      <c r="A48" s="59"/>
      <c r="B48" s="182" t="s">
        <v>32</v>
      </c>
      <c r="C48" s="5">
        <v>300</v>
      </c>
      <c r="D48" s="5">
        <v>18581.599999999999</v>
      </c>
      <c r="E48" s="5">
        <v>18581.599999999999</v>
      </c>
      <c r="F48" s="5">
        <v>80409.210000000006</v>
      </c>
      <c r="G48" s="5">
        <v>230248.97</v>
      </c>
      <c r="H48" s="5">
        <v>230248.97</v>
      </c>
      <c r="I48" s="5">
        <v>288465.23</v>
      </c>
    </row>
    <row r="49" spans="1:9" s="63" customFormat="1" x14ac:dyDescent="0.2">
      <c r="A49" s="177"/>
      <c r="B49" s="64" t="s">
        <v>242</v>
      </c>
      <c r="C49" s="53">
        <v>65</v>
      </c>
      <c r="D49" s="53">
        <v>58297</v>
      </c>
      <c r="E49" s="53">
        <v>58297</v>
      </c>
      <c r="F49" s="53">
        <v>58297</v>
      </c>
      <c r="G49" s="53">
        <v>58297</v>
      </c>
      <c r="H49" s="53">
        <v>58297</v>
      </c>
      <c r="I49" s="53">
        <v>58297</v>
      </c>
    </row>
    <row r="50" spans="1:9" s="179" customFormat="1" x14ac:dyDescent="0.2">
      <c r="A50" s="65"/>
      <c r="B50" s="183"/>
      <c r="C50" s="184"/>
      <c r="D50" s="184"/>
      <c r="E50" s="184"/>
      <c r="F50" s="184"/>
      <c r="G50" s="184"/>
      <c r="H50" s="184"/>
      <c r="I50" s="184"/>
    </row>
    <row r="51" spans="1:9" s="33" customFormat="1" x14ac:dyDescent="0.2">
      <c r="A51" s="163">
        <v>2333</v>
      </c>
      <c r="B51" s="164" t="s">
        <v>95</v>
      </c>
      <c r="C51" s="166">
        <f t="shared" ref="C51:I51" si="7">SUM(C52:C54)</f>
        <v>125</v>
      </c>
      <c r="D51" s="166">
        <f t="shared" si="7"/>
        <v>9600</v>
      </c>
      <c r="E51" s="166">
        <f t="shared" si="7"/>
        <v>47960</v>
      </c>
      <c r="F51" s="166">
        <f t="shared" si="7"/>
        <v>58544.25</v>
      </c>
      <c r="G51" s="166">
        <f t="shared" si="7"/>
        <v>75354.25</v>
      </c>
      <c r="H51" s="166">
        <f t="shared" si="7"/>
        <v>76954.25</v>
      </c>
      <c r="I51" s="166">
        <f t="shared" si="7"/>
        <v>118154.25</v>
      </c>
    </row>
    <row r="52" spans="1:9" s="17" customFormat="1" x14ac:dyDescent="0.2">
      <c r="A52" s="142"/>
      <c r="B52" s="6" t="s">
        <v>34</v>
      </c>
      <c r="C52" s="5">
        <v>25</v>
      </c>
      <c r="D52" s="5">
        <v>9600</v>
      </c>
      <c r="E52" s="5">
        <v>11200</v>
      </c>
      <c r="F52" s="5">
        <v>12800</v>
      </c>
      <c r="G52" s="5">
        <v>14400</v>
      </c>
      <c r="H52" s="5">
        <v>16000</v>
      </c>
      <c r="I52" s="5">
        <v>19200</v>
      </c>
    </row>
    <row r="53" spans="1:9" s="33" customFormat="1" x14ac:dyDescent="0.2">
      <c r="A53" s="45"/>
      <c r="B53" s="46" t="s">
        <v>133</v>
      </c>
      <c r="C53" s="53">
        <v>86</v>
      </c>
      <c r="D53" s="53">
        <v>0</v>
      </c>
      <c r="E53" s="53">
        <v>23450</v>
      </c>
      <c r="F53" s="53">
        <v>32434.25</v>
      </c>
      <c r="G53" s="53">
        <v>47644.25</v>
      </c>
      <c r="H53" s="53">
        <v>47644.25</v>
      </c>
      <c r="I53" s="53">
        <v>85644.25</v>
      </c>
    </row>
    <row r="54" spans="1:9" s="17" customFormat="1" x14ac:dyDescent="0.2">
      <c r="A54" s="142"/>
      <c r="B54" s="6" t="s">
        <v>343</v>
      </c>
      <c r="C54" s="5">
        <v>14</v>
      </c>
      <c r="D54" s="5">
        <v>0</v>
      </c>
      <c r="E54" s="5">
        <v>13310</v>
      </c>
      <c r="F54" s="5">
        <v>13310</v>
      </c>
      <c r="G54" s="5">
        <v>13310</v>
      </c>
      <c r="H54" s="5">
        <v>13310</v>
      </c>
      <c r="I54" s="5">
        <v>13310</v>
      </c>
    </row>
    <row r="55" spans="1:9" s="33" customFormat="1" x14ac:dyDescent="0.2">
      <c r="A55" s="56"/>
      <c r="B55" s="57"/>
      <c r="C55" s="49"/>
      <c r="D55" s="49"/>
      <c r="E55" s="49"/>
      <c r="F55" s="49"/>
      <c r="G55" s="49"/>
      <c r="H55" s="49"/>
      <c r="I55" s="49"/>
    </row>
    <row r="56" spans="1:9" s="17" customFormat="1" x14ac:dyDescent="0.2">
      <c r="A56" s="39">
        <v>3111</v>
      </c>
      <c r="B56" s="40" t="s">
        <v>96</v>
      </c>
      <c r="C56" s="50">
        <f t="shared" ref="C56:I56" si="8">SUM(C57:C67)</f>
        <v>3746</v>
      </c>
      <c r="D56" s="50">
        <f t="shared" si="8"/>
        <v>1476176.4</v>
      </c>
      <c r="E56" s="50">
        <f t="shared" si="8"/>
        <v>1661176.4</v>
      </c>
      <c r="F56" s="50">
        <f t="shared" si="8"/>
        <v>1846176.4</v>
      </c>
      <c r="G56" s="50">
        <f t="shared" si="8"/>
        <v>2031176.4</v>
      </c>
      <c r="H56" s="50">
        <f t="shared" si="8"/>
        <v>2758256.4</v>
      </c>
      <c r="I56" s="50">
        <f t="shared" si="8"/>
        <v>3587075.1999999997</v>
      </c>
    </row>
    <row r="57" spans="1:9" s="33" customFormat="1" x14ac:dyDescent="0.2">
      <c r="A57" s="45"/>
      <c r="B57" s="46" t="s">
        <v>141</v>
      </c>
      <c r="C57" s="44">
        <v>1437</v>
      </c>
      <c r="D57" s="44">
        <v>729000</v>
      </c>
      <c r="E57" s="44">
        <v>847000</v>
      </c>
      <c r="F57" s="44">
        <v>965000</v>
      </c>
      <c r="G57" s="44">
        <v>1083000</v>
      </c>
      <c r="H57" s="44">
        <v>1201000</v>
      </c>
      <c r="I57" s="44">
        <v>1437000</v>
      </c>
    </row>
    <row r="58" spans="1:9" s="17" customFormat="1" x14ac:dyDescent="0.2">
      <c r="A58" s="142"/>
      <c r="B58" s="6" t="s">
        <v>277</v>
      </c>
      <c r="C58" s="107">
        <v>32</v>
      </c>
      <c r="D58" s="107">
        <v>31460</v>
      </c>
      <c r="E58" s="107">
        <v>31460</v>
      </c>
      <c r="F58" s="107">
        <v>31460</v>
      </c>
      <c r="G58" s="107">
        <v>31460</v>
      </c>
      <c r="H58" s="107">
        <v>31460</v>
      </c>
      <c r="I58" s="107">
        <v>31460</v>
      </c>
    </row>
    <row r="59" spans="1:9" s="33" customFormat="1" x14ac:dyDescent="0.2">
      <c r="A59" s="45"/>
      <c r="B59" s="46" t="s">
        <v>344</v>
      </c>
      <c r="C59" s="44">
        <v>250</v>
      </c>
      <c r="D59" s="44">
        <v>0</v>
      </c>
      <c r="E59" s="44">
        <v>0</v>
      </c>
      <c r="F59" s="44">
        <v>0</v>
      </c>
      <c r="G59" s="44">
        <v>0</v>
      </c>
      <c r="H59" s="44">
        <v>199650</v>
      </c>
      <c r="I59" s="44">
        <v>246000</v>
      </c>
    </row>
    <row r="60" spans="1:9" s="17" customFormat="1" x14ac:dyDescent="0.2">
      <c r="A60" s="142"/>
      <c r="B60" s="6" t="s">
        <v>355</v>
      </c>
      <c r="C60" s="107">
        <v>220</v>
      </c>
      <c r="D60" s="107">
        <v>0</v>
      </c>
      <c r="E60" s="107">
        <v>0</v>
      </c>
      <c r="F60" s="107">
        <v>0</v>
      </c>
      <c r="G60" s="107">
        <v>0</v>
      </c>
      <c r="H60" s="107">
        <v>169400</v>
      </c>
      <c r="I60" s="107">
        <v>173400</v>
      </c>
    </row>
    <row r="61" spans="1:9" s="33" customFormat="1" x14ac:dyDescent="0.2">
      <c r="A61" s="45"/>
      <c r="B61" s="46" t="s">
        <v>310</v>
      </c>
      <c r="C61" s="44">
        <v>271</v>
      </c>
      <c r="D61" s="44">
        <v>270986.40000000002</v>
      </c>
      <c r="E61" s="44">
        <v>270986.40000000002</v>
      </c>
      <c r="F61" s="44">
        <v>270986.40000000002</v>
      </c>
      <c r="G61" s="44">
        <v>270986.40000000002</v>
      </c>
      <c r="H61" s="44">
        <v>270986.40000000002</v>
      </c>
      <c r="I61" s="44">
        <v>270986.40000000002</v>
      </c>
    </row>
    <row r="62" spans="1:9" s="17" customFormat="1" x14ac:dyDescent="0.2">
      <c r="A62" s="142"/>
      <c r="B62" s="6" t="s">
        <v>69</v>
      </c>
      <c r="C62" s="107">
        <v>829</v>
      </c>
      <c r="D62" s="107">
        <v>429000</v>
      </c>
      <c r="E62" s="107">
        <v>496000</v>
      </c>
      <c r="F62" s="107">
        <v>563000</v>
      </c>
      <c r="G62" s="107">
        <v>630000</v>
      </c>
      <c r="H62" s="107">
        <v>697000</v>
      </c>
      <c r="I62" s="107">
        <v>829000</v>
      </c>
    </row>
    <row r="63" spans="1:9" s="33" customFormat="1" x14ac:dyDescent="0.2">
      <c r="A63" s="45"/>
      <c r="B63" s="46" t="s">
        <v>377</v>
      </c>
      <c r="C63" s="44">
        <v>0</v>
      </c>
      <c r="D63" s="44"/>
      <c r="E63" s="44"/>
      <c r="F63" s="44"/>
      <c r="G63" s="44"/>
      <c r="H63" s="44"/>
      <c r="I63" s="44">
        <v>0</v>
      </c>
    </row>
    <row r="64" spans="1:9" s="17" customFormat="1" x14ac:dyDescent="0.2">
      <c r="A64" s="142"/>
      <c r="B64" s="6" t="s">
        <v>386</v>
      </c>
      <c r="C64" s="107">
        <v>216</v>
      </c>
      <c r="D64" s="107"/>
      <c r="E64" s="107"/>
      <c r="F64" s="107"/>
      <c r="G64" s="107"/>
      <c r="H64" s="107"/>
      <c r="I64" s="107">
        <v>216196.8</v>
      </c>
    </row>
    <row r="65" spans="1:9" s="33" customFormat="1" x14ac:dyDescent="0.2">
      <c r="A65" s="45"/>
      <c r="B65" s="46" t="s">
        <v>278</v>
      </c>
      <c r="C65" s="44">
        <v>16</v>
      </c>
      <c r="D65" s="44">
        <v>15730</v>
      </c>
      <c r="E65" s="44">
        <v>15730</v>
      </c>
      <c r="F65" s="44">
        <v>15730</v>
      </c>
      <c r="G65" s="44">
        <v>15730</v>
      </c>
      <c r="H65" s="44">
        <v>15730</v>
      </c>
      <c r="I65" s="44">
        <v>15730</v>
      </c>
    </row>
    <row r="66" spans="1:9" s="17" customFormat="1" x14ac:dyDescent="0.2">
      <c r="A66" s="142"/>
      <c r="B66" s="6" t="s">
        <v>345</v>
      </c>
      <c r="C66" s="107">
        <v>225</v>
      </c>
      <c r="D66" s="107">
        <v>0</v>
      </c>
      <c r="E66" s="107">
        <v>0</v>
      </c>
      <c r="F66" s="107">
        <v>0</v>
      </c>
      <c r="G66" s="107">
        <v>0</v>
      </c>
      <c r="H66" s="107">
        <v>173030</v>
      </c>
      <c r="I66" s="107">
        <v>219380</v>
      </c>
    </row>
    <row r="67" spans="1:9" s="33" customFormat="1" x14ac:dyDescent="0.2">
      <c r="A67" s="45"/>
      <c r="B67" s="46" t="s">
        <v>279</v>
      </c>
      <c r="C67" s="44">
        <v>250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147922</v>
      </c>
    </row>
    <row r="68" spans="1:9" s="17" customFormat="1" x14ac:dyDescent="0.2">
      <c r="A68" s="185"/>
      <c r="B68" s="186"/>
      <c r="C68" s="187"/>
      <c r="D68" s="187"/>
      <c r="E68" s="187"/>
      <c r="F68" s="187"/>
      <c r="G68" s="187"/>
      <c r="H68" s="187"/>
      <c r="I68" s="187"/>
    </row>
    <row r="69" spans="1:9" s="33" customFormat="1" x14ac:dyDescent="0.2">
      <c r="A69" s="163">
        <v>3113</v>
      </c>
      <c r="B69" s="164" t="s">
        <v>97</v>
      </c>
      <c r="C69" s="166">
        <f t="shared" ref="C69:I69" si="9">SUM(C70:C81)</f>
        <v>9357</v>
      </c>
      <c r="D69" s="166">
        <f t="shared" si="9"/>
        <v>4762677.2</v>
      </c>
      <c r="E69" s="166">
        <f t="shared" si="9"/>
        <v>5394027.2000000002</v>
      </c>
      <c r="F69" s="166">
        <f t="shared" si="9"/>
        <v>5992627.2000000002</v>
      </c>
      <c r="G69" s="166">
        <f t="shared" si="9"/>
        <v>6583631.2000000002</v>
      </c>
      <c r="H69" s="166">
        <f t="shared" si="9"/>
        <v>7184731.2000000002</v>
      </c>
      <c r="I69" s="166">
        <f t="shared" si="9"/>
        <v>8971814</v>
      </c>
    </row>
    <row r="70" spans="1:9" s="17" customFormat="1" x14ac:dyDescent="0.2">
      <c r="A70" s="142"/>
      <c r="B70" s="6" t="s">
        <v>70</v>
      </c>
      <c r="C70" s="107">
        <v>3220</v>
      </c>
      <c r="D70" s="107">
        <v>1610000</v>
      </c>
      <c r="E70" s="107">
        <v>1878000</v>
      </c>
      <c r="F70" s="107">
        <v>2146000</v>
      </c>
      <c r="G70" s="107">
        <v>2414000</v>
      </c>
      <c r="H70" s="107">
        <v>2682000</v>
      </c>
      <c r="I70" s="107">
        <v>3220000</v>
      </c>
    </row>
    <row r="71" spans="1:9" s="33" customFormat="1" x14ac:dyDescent="0.2">
      <c r="A71" s="45"/>
      <c r="B71" s="46" t="s">
        <v>53</v>
      </c>
      <c r="C71" s="44">
        <v>3854</v>
      </c>
      <c r="D71" s="44">
        <v>1928000</v>
      </c>
      <c r="E71" s="44">
        <v>2249000</v>
      </c>
      <c r="F71" s="44">
        <v>2570000</v>
      </c>
      <c r="G71" s="44">
        <v>2891000</v>
      </c>
      <c r="H71" s="44">
        <v>3212000</v>
      </c>
      <c r="I71" s="44">
        <v>3854000</v>
      </c>
    </row>
    <row r="72" spans="1:9" s="17" customFormat="1" x14ac:dyDescent="0.2">
      <c r="A72" s="142"/>
      <c r="B72" s="6" t="s">
        <v>280</v>
      </c>
      <c r="C72" s="107">
        <v>1026</v>
      </c>
      <c r="D72" s="107">
        <v>616042.19999999995</v>
      </c>
      <c r="E72" s="107">
        <v>616042.19999999995</v>
      </c>
      <c r="F72" s="107">
        <v>616042.19999999995</v>
      </c>
      <c r="G72" s="107">
        <v>616042.19999999995</v>
      </c>
      <c r="H72" s="107">
        <v>616042.19999999995</v>
      </c>
      <c r="I72" s="107">
        <f>616042.2+409770.8</f>
        <v>1025813</v>
      </c>
    </row>
    <row r="73" spans="1:9" s="33" customFormat="1" x14ac:dyDescent="0.2">
      <c r="A73" s="45"/>
      <c r="B73" s="46" t="s">
        <v>281</v>
      </c>
      <c r="C73" s="44">
        <v>493</v>
      </c>
      <c r="D73" s="44">
        <v>295968</v>
      </c>
      <c r="E73" s="44">
        <v>295968</v>
      </c>
      <c r="F73" s="44">
        <v>295968</v>
      </c>
      <c r="G73" s="44">
        <v>295968</v>
      </c>
      <c r="H73" s="44">
        <v>295968</v>
      </c>
      <c r="I73" s="44">
        <v>493280</v>
      </c>
    </row>
    <row r="74" spans="1:9" s="17" customFormat="1" x14ac:dyDescent="0.2">
      <c r="A74" s="142"/>
      <c r="B74" s="6" t="s">
        <v>195</v>
      </c>
      <c r="C74" s="5">
        <v>14</v>
      </c>
      <c r="D74" s="5">
        <v>6317</v>
      </c>
      <c r="E74" s="5">
        <v>6317</v>
      </c>
      <c r="F74" s="5">
        <v>6317</v>
      </c>
      <c r="G74" s="5">
        <v>8321</v>
      </c>
      <c r="H74" s="5">
        <v>8321</v>
      </c>
      <c r="I74" s="5">
        <v>8321</v>
      </c>
    </row>
    <row r="75" spans="1:9" s="33" customFormat="1" ht="14.25" customHeight="1" x14ac:dyDescent="0.2">
      <c r="A75" s="45"/>
      <c r="B75" s="46" t="s">
        <v>196</v>
      </c>
      <c r="C75" s="53">
        <v>4</v>
      </c>
      <c r="D75" s="53">
        <v>4000</v>
      </c>
      <c r="E75" s="53">
        <v>4000</v>
      </c>
      <c r="F75" s="53">
        <v>4000</v>
      </c>
      <c r="G75" s="53">
        <v>4000</v>
      </c>
      <c r="H75" s="53">
        <v>4000</v>
      </c>
      <c r="I75" s="53">
        <v>4000</v>
      </c>
    </row>
    <row r="76" spans="1:9" s="17" customFormat="1" x14ac:dyDescent="0.2">
      <c r="A76" s="142"/>
      <c r="B76" s="6" t="s">
        <v>243</v>
      </c>
      <c r="C76" s="5">
        <v>283</v>
      </c>
      <c r="D76" s="5">
        <v>84700</v>
      </c>
      <c r="E76" s="5">
        <v>84700</v>
      </c>
      <c r="F76" s="5">
        <v>84700</v>
      </c>
      <c r="G76" s="5">
        <v>84700</v>
      </c>
      <c r="H76" s="5">
        <v>84700</v>
      </c>
      <c r="I76" s="5">
        <v>84700</v>
      </c>
    </row>
    <row r="77" spans="1:9" s="33" customFormat="1" x14ac:dyDescent="0.2">
      <c r="A77" s="45"/>
      <c r="B77" s="46" t="s">
        <v>282</v>
      </c>
      <c r="C77" s="53">
        <v>250</v>
      </c>
      <c r="D77" s="53">
        <v>84550</v>
      </c>
      <c r="E77" s="53">
        <v>102700</v>
      </c>
      <c r="F77" s="53">
        <v>102700</v>
      </c>
      <c r="G77" s="53">
        <v>102700</v>
      </c>
      <c r="H77" s="53">
        <v>102700</v>
      </c>
      <c r="I77" s="53">
        <v>102700</v>
      </c>
    </row>
    <row r="78" spans="1:9" s="17" customFormat="1" x14ac:dyDescent="0.2">
      <c r="A78" s="142"/>
      <c r="B78" s="6" t="s">
        <v>283</v>
      </c>
      <c r="C78" s="5">
        <v>137</v>
      </c>
      <c r="D78" s="5">
        <v>133100</v>
      </c>
      <c r="E78" s="5">
        <v>133100</v>
      </c>
      <c r="F78" s="5">
        <v>133100</v>
      </c>
      <c r="G78" s="5">
        <v>133100</v>
      </c>
      <c r="H78" s="5">
        <v>133100</v>
      </c>
      <c r="I78" s="5">
        <v>133100</v>
      </c>
    </row>
    <row r="79" spans="1:9" s="33" customFormat="1" x14ac:dyDescent="0.2">
      <c r="A79" s="45"/>
      <c r="B79" s="46" t="s">
        <v>346</v>
      </c>
      <c r="C79" s="53">
        <v>19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</row>
    <row r="80" spans="1:9" s="17" customFormat="1" x14ac:dyDescent="0.2">
      <c r="A80" s="142"/>
      <c r="B80" s="6" t="s">
        <v>347</v>
      </c>
      <c r="C80" s="5">
        <v>37</v>
      </c>
      <c r="D80" s="5">
        <v>0</v>
      </c>
      <c r="E80" s="5">
        <v>24200</v>
      </c>
      <c r="F80" s="5">
        <v>24200</v>
      </c>
      <c r="G80" s="5">
        <v>24200</v>
      </c>
      <c r="H80" s="5">
        <v>36300</v>
      </c>
      <c r="I80" s="5">
        <v>36300</v>
      </c>
    </row>
    <row r="81" spans="1:9" s="33" customFormat="1" x14ac:dyDescent="0.2">
      <c r="A81" s="45"/>
      <c r="B81" s="46" t="s">
        <v>367</v>
      </c>
      <c r="C81" s="53">
        <v>20</v>
      </c>
      <c r="D81" s="53"/>
      <c r="E81" s="53"/>
      <c r="F81" s="53">
        <v>9600</v>
      </c>
      <c r="G81" s="53">
        <v>9600</v>
      </c>
      <c r="H81" s="53">
        <v>9600</v>
      </c>
      <c r="I81" s="53">
        <v>9600</v>
      </c>
    </row>
    <row r="82" spans="1:9" s="17" customFormat="1" x14ac:dyDescent="0.2">
      <c r="A82" s="185"/>
      <c r="B82" s="186"/>
      <c r="C82" s="187"/>
      <c r="D82" s="187"/>
      <c r="E82" s="187"/>
      <c r="F82" s="187"/>
      <c r="G82" s="187"/>
      <c r="H82" s="187"/>
      <c r="I82" s="187"/>
    </row>
    <row r="83" spans="1:9" s="33" customFormat="1" x14ac:dyDescent="0.2">
      <c r="A83" s="163">
        <v>3141</v>
      </c>
      <c r="B83" s="164" t="s">
        <v>98</v>
      </c>
      <c r="C83" s="166">
        <f t="shared" ref="C83:I83" si="10">SUM(C84)</f>
        <v>500</v>
      </c>
      <c r="D83" s="166">
        <f t="shared" si="10"/>
        <v>249800</v>
      </c>
      <c r="E83" s="166">
        <f t="shared" si="10"/>
        <v>291500</v>
      </c>
      <c r="F83" s="166">
        <f t="shared" si="10"/>
        <v>333200</v>
      </c>
      <c r="G83" s="166">
        <f t="shared" si="10"/>
        <v>374900</v>
      </c>
      <c r="H83" s="166">
        <f t="shared" si="10"/>
        <v>416600</v>
      </c>
      <c r="I83" s="166">
        <f t="shared" si="10"/>
        <v>500000</v>
      </c>
    </row>
    <row r="84" spans="1:9" s="17" customFormat="1" x14ac:dyDescent="0.2">
      <c r="A84" s="67"/>
      <c r="B84" s="6" t="s">
        <v>13</v>
      </c>
      <c r="C84" s="5">
        <v>500</v>
      </c>
      <c r="D84" s="5">
        <v>249800</v>
      </c>
      <c r="E84" s="5">
        <v>291500</v>
      </c>
      <c r="F84" s="5">
        <v>333200</v>
      </c>
      <c r="G84" s="5">
        <v>374900</v>
      </c>
      <c r="H84" s="5">
        <v>416600</v>
      </c>
      <c r="I84" s="5">
        <v>500000</v>
      </c>
    </row>
    <row r="85" spans="1:9" s="33" customFormat="1" x14ac:dyDescent="0.2">
      <c r="A85" s="188"/>
      <c r="B85" s="57"/>
      <c r="C85" s="49"/>
      <c r="D85" s="49"/>
      <c r="E85" s="49"/>
      <c r="F85" s="49"/>
      <c r="G85" s="49"/>
      <c r="H85" s="49"/>
      <c r="I85" s="49"/>
    </row>
    <row r="86" spans="1:9" s="17" customFormat="1" x14ac:dyDescent="0.2">
      <c r="A86" s="39">
        <v>3314</v>
      </c>
      <c r="B86" s="40" t="s">
        <v>26</v>
      </c>
      <c r="C86" s="50">
        <f t="shared" ref="C86:I86" si="11">SUM(C87:C90)</f>
        <v>1753</v>
      </c>
      <c r="D86" s="50">
        <f t="shared" si="11"/>
        <v>751527.5</v>
      </c>
      <c r="E86" s="50">
        <f t="shared" si="11"/>
        <v>883180.81</v>
      </c>
      <c r="F86" s="50">
        <f t="shared" si="11"/>
        <v>1017108.31</v>
      </c>
      <c r="G86" s="50">
        <f t="shared" si="11"/>
        <v>1154471.26</v>
      </c>
      <c r="H86" s="50">
        <f t="shared" si="11"/>
        <v>1286019.8799999999</v>
      </c>
      <c r="I86" s="50">
        <f t="shared" si="11"/>
        <v>1724189.5</v>
      </c>
    </row>
    <row r="87" spans="1:9" s="33" customFormat="1" x14ac:dyDescent="0.2">
      <c r="A87" s="45"/>
      <c r="B87" s="46" t="s">
        <v>191</v>
      </c>
      <c r="C87" s="53">
        <v>835</v>
      </c>
      <c r="D87" s="53">
        <v>346036</v>
      </c>
      <c r="E87" s="53">
        <v>408949</v>
      </c>
      <c r="F87" s="53">
        <v>475613</v>
      </c>
      <c r="G87" s="53">
        <v>544478</v>
      </c>
      <c r="H87" s="53">
        <v>612195</v>
      </c>
      <c r="I87" s="53">
        <v>834109</v>
      </c>
    </row>
    <row r="88" spans="1:9" s="17" customFormat="1" x14ac:dyDescent="0.2">
      <c r="A88" s="142"/>
      <c r="B88" s="6" t="s">
        <v>41</v>
      </c>
      <c r="C88" s="5">
        <v>284</v>
      </c>
      <c r="D88" s="5">
        <v>117651</v>
      </c>
      <c r="E88" s="5">
        <v>139042</v>
      </c>
      <c r="F88" s="5">
        <v>161708</v>
      </c>
      <c r="G88" s="5">
        <v>185123</v>
      </c>
      <c r="H88" s="5">
        <v>208148</v>
      </c>
      <c r="I88" s="5">
        <v>285980</v>
      </c>
    </row>
    <row r="89" spans="1:9" s="33" customFormat="1" x14ac:dyDescent="0.2">
      <c r="A89" s="45"/>
      <c r="B89" s="46" t="s">
        <v>85</v>
      </c>
      <c r="C89" s="53">
        <v>17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</row>
    <row r="90" spans="1:9" s="17" customFormat="1" x14ac:dyDescent="0.2">
      <c r="A90" s="142"/>
      <c r="B90" s="6" t="s">
        <v>54</v>
      </c>
      <c r="C90" s="5">
        <v>617</v>
      </c>
      <c r="D90" s="5">
        <v>287840.5</v>
      </c>
      <c r="E90" s="5">
        <v>335189.81</v>
      </c>
      <c r="F90" s="5">
        <v>379787.31</v>
      </c>
      <c r="G90" s="5">
        <v>424870.26</v>
      </c>
      <c r="H90" s="5">
        <v>465676.88</v>
      </c>
      <c r="I90" s="5">
        <v>604100.5</v>
      </c>
    </row>
    <row r="91" spans="1:9" s="33" customFormat="1" x14ac:dyDescent="0.2">
      <c r="A91" s="56"/>
      <c r="B91" s="57"/>
      <c r="C91" s="49"/>
      <c r="D91" s="49"/>
      <c r="E91" s="49"/>
      <c r="F91" s="49"/>
      <c r="G91" s="49"/>
      <c r="H91" s="49"/>
      <c r="I91" s="49"/>
    </row>
    <row r="92" spans="1:9" s="17" customFormat="1" x14ac:dyDescent="0.2">
      <c r="A92" s="39">
        <v>3315</v>
      </c>
      <c r="B92" s="40" t="s">
        <v>137</v>
      </c>
      <c r="C92" s="50">
        <f t="shared" ref="C92:I92" si="12">SUM(C93:C94)</f>
        <v>186</v>
      </c>
      <c r="D92" s="50">
        <f t="shared" si="12"/>
        <v>55651.1</v>
      </c>
      <c r="E92" s="50">
        <f t="shared" si="12"/>
        <v>74405</v>
      </c>
      <c r="F92" s="50">
        <f t="shared" si="12"/>
        <v>85485</v>
      </c>
      <c r="G92" s="50">
        <f t="shared" si="12"/>
        <v>95417</v>
      </c>
      <c r="H92" s="50">
        <f t="shared" si="12"/>
        <v>106467.5</v>
      </c>
      <c r="I92" s="50">
        <f t="shared" si="12"/>
        <v>169874.5</v>
      </c>
    </row>
    <row r="93" spans="1:9" s="33" customFormat="1" x14ac:dyDescent="0.2">
      <c r="A93" s="45"/>
      <c r="B93" s="46" t="s">
        <v>42</v>
      </c>
      <c r="C93" s="44">
        <v>137</v>
      </c>
      <c r="D93" s="44">
        <v>37241.1</v>
      </c>
      <c r="E93" s="44">
        <v>47275</v>
      </c>
      <c r="F93" s="44">
        <v>51235</v>
      </c>
      <c r="G93" s="44">
        <v>55195</v>
      </c>
      <c r="H93" s="44">
        <v>60277.5</v>
      </c>
      <c r="I93" s="44">
        <v>120124.5</v>
      </c>
    </row>
    <row r="94" spans="1:9" s="17" customFormat="1" x14ac:dyDescent="0.2">
      <c r="A94" s="142"/>
      <c r="B94" s="6" t="s">
        <v>213</v>
      </c>
      <c r="C94" s="107">
        <v>49</v>
      </c>
      <c r="D94" s="107">
        <v>18410</v>
      </c>
      <c r="E94" s="107">
        <v>27130</v>
      </c>
      <c r="F94" s="107">
        <v>34250</v>
      </c>
      <c r="G94" s="107">
        <v>40222</v>
      </c>
      <c r="H94" s="107">
        <v>46190</v>
      </c>
      <c r="I94" s="107">
        <v>49750</v>
      </c>
    </row>
    <row r="95" spans="1:9" s="33" customFormat="1" x14ac:dyDescent="0.2">
      <c r="A95" s="56"/>
      <c r="B95" s="57"/>
      <c r="C95" s="49"/>
      <c r="D95" s="49"/>
      <c r="E95" s="49"/>
      <c r="F95" s="49"/>
      <c r="G95" s="49"/>
      <c r="H95" s="49"/>
      <c r="I95" s="49"/>
    </row>
    <row r="96" spans="1:9" s="179" customFormat="1" x14ac:dyDescent="0.2">
      <c r="A96" s="39">
        <v>3319</v>
      </c>
      <c r="B96" s="40" t="s">
        <v>27</v>
      </c>
      <c r="C96" s="50">
        <f t="shared" ref="C96:I96" si="13">SUM(C97:C103)</f>
        <v>4402</v>
      </c>
      <c r="D96" s="50">
        <f t="shared" si="13"/>
        <v>2428554.41</v>
      </c>
      <c r="E96" s="50">
        <f t="shared" si="13"/>
        <v>2724715.66</v>
      </c>
      <c r="F96" s="50">
        <f t="shared" si="13"/>
        <v>3066922.6799999997</v>
      </c>
      <c r="G96" s="50">
        <f t="shared" si="13"/>
        <v>3434015.4800000004</v>
      </c>
      <c r="H96" s="50">
        <f t="shared" si="13"/>
        <v>3685304.66</v>
      </c>
      <c r="I96" s="50">
        <f t="shared" si="13"/>
        <v>4273731.99</v>
      </c>
    </row>
    <row r="97" spans="1:10" s="17" customFormat="1" x14ac:dyDescent="0.2">
      <c r="A97" s="172"/>
      <c r="B97" s="170" t="s">
        <v>81</v>
      </c>
      <c r="C97" s="23">
        <v>2512</v>
      </c>
      <c r="D97" s="23">
        <v>1641054.34</v>
      </c>
      <c r="E97" s="23">
        <v>1810939.34</v>
      </c>
      <c r="F97" s="23">
        <v>1971924.24</v>
      </c>
      <c r="G97" s="23">
        <v>2227497.2400000002</v>
      </c>
      <c r="H97" s="23">
        <v>2357793.2400000002</v>
      </c>
      <c r="I97" s="23">
        <v>2503283.7599999998</v>
      </c>
    </row>
    <row r="98" spans="1:10" s="33" customFormat="1" x14ac:dyDescent="0.2">
      <c r="A98" s="51"/>
      <c r="B98" s="46" t="s">
        <v>194</v>
      </c>
      <c r="C98" s="44">
        <v>1487</v>
      </c>
      <c r="D98" s="44">
        <v>571825.18999999994</v>
      </c>
      <c r="E98" s="44">
        <v>659242.18999999994</v>
      </c>
      <c r="F98" s="44">
        <v>791850.19</v>
      </c>
      <c r="G98" s="44">
        <v>880383.99</v>
      </c>
      <c r="H98" s="44">
        <v>993107.69</v>
      </c>
      <c r="I98" s="44">
        <v>1399020.83</v>
      </c>
    </row>
    <row r="99" spans="1:10" s="17" customFormat="1" x14ac:dyDescent="0.2">
      <c r="A99" s="175"/>
      <c r="B99" s="6" t="s">
        <v>348</v>
      </c>
      <c r="C99" s="107">
        <v>60</v>
      </c>
      <c r="D99" s="107">
        <v>0</v>
      </c>
      <c r="E99" s="107">
        <v>10000</v>
      </c>
      <c r="F99" s="107">
        <v>50000</v>
      </c>
      <c r="G99" s="107">
        <v>50000</v>
      </c>
      <c r="H99" s="107">
        <v>50000</v>
      </c>
      <c r="I99" s="107">
        <v>60000</v>
      </c>
    </row>
    <row r="100" spans="1:10" s="33" customFormat="1" x14ac:dyDescent="0.2">
      <c r="A100" s="51"/>
      <c r="B100" s="46" t="s">
        <v>9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</row>
    <row r="101" spans="1:10" s="17" customFormat="1" x14ac:dyDescent="0.2">
      <c r="A101" s="175"/>
      <c r="B101" s="6" t="s">
        <v>172</v>
      </c>
      <c r="C101" s="107">
        <v>132</v>
      </c>
      <c r="D101" s="107">
        <v>132000</v>
      </c>
      <c r="E101" s="107">
        <v>132000</v>
      </c>
      <c r="F101" s="107">
        <v>132000</v>
      </c>
      <c r="G101" s="107">
        <v>132000</v>
      </c>
      <c r="H101" s="107">
        <v>132000</v>
      </c>
      <c r="I101" s="107">
        <v>130000</v>
      </c>
    </row>
    <row r="102" spans="1:10" s="33" customFormat="1" x14ac:dyDescent="0.2">
      <c r="A102" s="51"/>
      <c r="B102" s="46" t="s">
        <v>77</v>
      </c>
      <c r="C102" s="44">
        <v>40</v>
      </c>
      <c r="D102" s="44">
        <v>477</v>
      </c>
      <c r="E102" s="44">
        <v>477</v>
      </c>
      <c r="F102" s="44">
        <v>477</v>
      </c>
      <c r="G102" s="44">
        <v>11363</v>
      </c>
      <c r="H102" s="44">
        <v>11363</v>
      </c>
      <c r="I102" s="44">
        <v>25789</v>
      </c>
    </row>
    <row r="103" spans="1:10" s="17" customFormat="1" x14ac:dyDescent="0.2">
      <c r="A103" s="175"/>
      <c r="B103" s="6" t="s">
        <v>193</v>
      </c>
      <c r="C103" s="107">
        <v>171</v>
      </c>
      <c r="D103" s="107">
        <v>83197.88</v>
      </c>
      <c r="E103" s="107">
        <v>112057.13</v>
      </c>
      <c r="F103" s="107">
        <v>120671.25</v>
      </c>
      <c r="G103" s="107">
        <v>132771.25</v>
      </c>
      <c r="H103" s="107">
        <v>141040.73000000001</v>
      </c>
      <c r="I103" s="107">
        <v>155638.39999999999</v>
      </c>
    </row>
    <row r="104" spans="1:10" s="71" customFormat="1" x14ac:dyDescent="0.2">
      <c r="A104" s="69"/>
      <c r="B104" s="57"/>
      <c r="C104" s="70"/>
      <c r="D104" s="70"/>
      <c r="E104" s="70"/>
      <c r="F104" s="70"/>
      <c r="G104" s="70"/>
      <c r="H104" s="70"/>
      <c r="I104" s="70"/>
    </row>
    <row r="105" spans="1:10" s="103" customFormat="1" x14ac:dyDescent="0.2">
      <c r="A105" s="39">
        <v>3322</v>
      </c>
      <c r="B105" s="40" t="s">
        <v>28</v>
      </c>
      <c r="C105" s="50">
        <f>SUM(C106:C110)</f>
        <v>2438.5</v>
      </c>
      <c r="D105" s="50">
        <f t="shared" ref="D105:I105" si="14">SUM(D106:D110)</f>
        <v>74904</v>
      </c>
      <c r="E105" s="50">
        <f t="shared" si="14"/>
        <v>74904</v>
      </c>
      <c r="F105" s="50">
        <f t="shared" si="14"/>
        <v>74904</v>
      </c>
      <c r="G105" s="50">
        <f t="shared" si="14"/>
        <v>733629</v>
      </c>
      <c r="H105" s="50">
        <f t="shared" si="14"/>
        <v>733629</v>
      </c>
      <c r="I105" s="50">
        <f t="shared" si="14"/>
        <v>2316536</v>
      </c>
    </row>
    <row r="106" spans="1:10" s="17" customFormat="1" x14ac:dyDescent="0.2">
      <c r="A106" s="189"/>
      <c r="B106" s="190" t="s">
        <v>79</v>
      </c>
      <c r="C106" s="23">
        <v>150</v>
      </c>
      <c r="D106" s="23">
        <v>74904</v>
      </c>
      <c r="E106" s="23">
        <v>74904</v>
      </c>
      <c r="F106" s="23">
        <v>74904</v>
      </c>
      <c r="G106" s="23">
        <v>86904</v>
      </c>
      <c r="H106" s="23">
        <v>86904</v>
      </c>
      <c r="I106" s="23">
        <v>115475</v>
      </c>
    </row>
    <row r="107" spans="1:10" s="33" customFormat="1" x14ac:dyDescent="0.2">
      <c r="A107" s="72"/>
      <c r="B107" s="73" t="s">
        <v>284</v>
      </c>
      <c r="C107" s="53">
        <v>8.5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</row>
    <row r="108" spans="1:10" s="17" customFormat="1" x14ac:dyDescent="0.2">
      <c r="A108" s="191"/>
      <c r="B108" s="192" t="s">
        <v>187</v>
      </c>
      <c r="C108" s="107">
        <v>300</v>
      </c>
      <c r="D108" s="107">
        <v>0</v>
      </c>
      <c r="E108" s="107">
        <v>0</v>
      </c>
      <c r="F108" s="107">
        <v>0</v>
      </c>
      <c r="G108" s="107">
        <v>24725</v>
      </c>
      <c r="H108" s="107">
        <v>24725</v>
      </c>
      <c r="I108" s="107">
        <v>256595</v>
      </c>
    </row>
    <row r="109" spans="1:10" s="33" customFormat="1" x14ac:dyDescent="0.2">
      <c r="A109" s="72"/>
      <c r="B109" s="73" t="s">
        <v>285</v>
      </c>
      <c r="C109" s="44">
        <v>1585</v>
      </c>
      <c r="D109" s="44">
        <v>0</v>
      </c>
      <c r="E109" s="44">
        <v>0</v>
      </c>
      <c r="F109" s="44">
        <v>0</v>
      </c>
      <c r="G109" s="44">
        <v>622000</v>
      </c>
      <c r="H109" s="44">
        <v>622000</v>
      </c>
      <c r="I109" s="44">
        <v>1585000</v>
      </c>
    </row>
    <row r="110" spans="1:10" s="17" customFormat="1" x14ac:dyDescent="0.2">
      <c r="A110" s="142"/>
      <c r="B110" s="110" t="s">
        <v>10</v>
      </c>
      <c r="C110" s="107">
        <v>395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359466</v>
      </c>
    </row>
    <row r="111" spans="1:10" s="33" customFormat="1" x14ac:dyDescent="0.2">
      <c r="A111" s="259"/>
      <c r="B111" s="89"/>
      <c r="C111" s="70"/>
      <c r="D111" s="70"/>
      <c r="E111" s="70"/>
      <c r="F111" s="70"/>
      <c r="G111" s="70"/>
      <c r="H111" s="70"/>
      <c r="I111" s="70"/>
    </row>
    <row r="112" spans="1:10" s="103" customFormat="1" x14ac:dyDescent="0.2">
      <c r="A112" s="39">
        <v>3322</v>
      </c>
      <c r="B112" s="40" t="s">
        <v>173</v>
      </c>
      <c r="C112" s="50">
        <f>SUM(C113)</f>
        <v>1025</v>
      </c>
      <c r="D112" s="50">
        <f t="shared" ref="D112:I112" si="15">D113</f>
        <v>196762.95</v>
      </c>
      <c r="E112" s="50">
        <f t="shared" si="15"/>
        <v>248347.85</v>
      </c>
      <c r="F112" s="50">
        <f t="shared" si="15"/>
        <v>278295.15000000002</v>
      </c>
      <c r="G112" s="50">
        <f t="shared" si="15"/>
        <v>343470.39</v>
      </c>
      <c r="H112" s="50">
        <f t="shared" si="15"/>
        <v>451188.33</v>
      </c>
      <c r="I112" s="50">
        <f t="shared" si="15"/>
        <v>845811.66</v>
      </c>
      <c r="J112" s="179"/>
    </row>
    <row r="113" spans="1:9" s="17" customFormat="1" x14ac:dyDescent="0.2">
      <c r="A113" s="189"/>
      <c r="B113" s="190" t="s">
        <v>29</v>
      </c>
      <c r="C113" s="24">
        <v>1025</v>
      </c>
      <c r="D113" s="24">
        <v>196762.95</v>
      </c>
      <c r="E113" s="24">
        <v>248347.85</v>
      </c>
      <c r="F113" s="24">
        <v>278295.15000000002</v>
      </c>
      <c r="G113" s="24">
        <v>343470.39</v>
      </c>
      <c r="H113" s="24">
        <v>451188.33</v>
      </c>
      <c r="I113" s="24">
        <v>845811.66</v>
      </c>
    </row>
    <row r="114" spans="1:9" s="33" customFormat="1" x14ac:dyDescent="0.2">
      <c r="A114" s="79"/>
      <c r="B114" s="263"/>
      <c r="C114" s="70"/>
      <c r="D114" s="70"/>
      <c r="E114" s="70"/>
      <c r="F114" s="70"/>
      <c r="G114" s="70"/>
      <c r="H114" s="70"/>
      <c r="I114" s="70"/>
    </row>
    <row r="115" spans="1:9" s="17" customFormat="1" x14ac:dyDescent="0.2">
      <c r="A115" s="260">
        <v>3341</v>
      </c>
      <c r="B115" s="261" t="s">
        <v>99</v>
      </c>
      <c r="C115" s="262">
        <f t="shared" ref="C115:I115" si="16">SUM(C116:C117)</f>
        <v>1021</v>
      </c>
      <c r="D115" s="262">
        <f t="shared" si="16"/>
        <v>496265</v>
      </c>
      <c r="E115" s="262">
        <f t="shared" si="16"/>
        <v>576885</v>
      </c>
      <c r="F115" s="262">
        <f t="shared" si="16"/>
        <v>657505</v>
      </c>
      <c r="G115" s="262">
        <f t="shared" si="16"/>
        <v>738125</v>
      </c>
      <c r="H115" s="262">
        <f t="shared" si="16"/>
        <v>818745</v>
      </c>
      <c r="I115" s="262">
        <f t="shared" si="16"/>
        <v>1003217</v>
      </c>
    </row>
    <row r="116" spans="1:9" s="33" customFormat="1" x14ac:dyDescent="0.2">
      <c r="A116" s="45"/>
      <c r="B116" s="46" t="s">
        <v>55</v>
      </c>
      <c r="C116" s="53">
        <v>971</v>
      </c>
      <c r="D116" s="53">
        <v>483720</v>
      </c>
      <c r="E116" s="53">
        <v>564340</v>
      </c>
      <c r="F116" s="53">
        <v>644960</v>
      </c>
      <c r="G116" s="53">
        <v>725580</v>
      </c>
      <c r="H116" s="53">
        <v>806200</v>
      </c>
      <c r="I116" s="53">
        <v>967440</v>
      </c>
    </row>
    <row r="117" spans="1:9" s="17" customFormat="1" x14ac:dyDescent="0.2">
      <c r="A117" s="142"/>
      <c r="B117" s="6" t="s">
        <v>143</v>
      </c>
      <c r="C117" s="5">
        <v>50</v>
      </c>
      <c r="D117" s="5">
        <v>12545</v>
      </c>
      <c r="E117" s="5">
        <v>12545</v>
      </c>
      <c r="F117" s="5">
        <v>12545</v>
      </c>
      <c r="G117" s="5">
        <v>12545</v>
      </c>
      <c r="H117" s="5">
        <v>12545</v>
      </c>
      <c r="I117" s="5">
        <v>35777</v>
      </c>
    </row>
    <row r="118" spans="1:9" s="33" customFormat="1" x14ac:dyDescent="0.2">
      <c r="A118" s="31"/>
      <c r="B118" s="48"/>
      <c r="C118" s="49"/>
      <c r="D118" s="49"/>
      <c r="E118" s="49"/>
      <c r="F118" s="49"/>
      <c r="G118" s="49"/>
      <c r="H118" s="49"/>
      <c r="I118" s="49"/>
    </row>
    <row r="119" spans="1:9" s="179" customFormat="1" x14ac:dyDescent="0.2">
      <c r="A119" s="39">
        <v>3349</v>
      </c>
      <c r="B119" s="40" t="s">
        <v>100</v>
      </c>
      <c r="C119" s="74">
        <v>330</v>
      </c>
      <c r="D119" s="74">
        <v>135952</v>
      </c>
      <c r="E119" s="74">
        <v>136827</v>
      </c>
      <c r="F119" s="74">
        <v>151132</v>
      </c>
      <c r="G119" s="74">
        <v>188847</v>
      </c>
      <c r="H119" s="74">
        <v>189597</v>
      </c>
      <c r="I119" s="74">
        <v>245153</v>
      </c>
    </row>
    <row r="120" spans="1:9" s="63" customFormat="1" x14ac:dyDescent="0.2">
      <c r="A120" s="193"/>
      <c r="B120" s="194"/>
      <c r="C120" s="195"/>
      <c r="D120" s="195"/>
      <c r="E120" s="195"/>
      <c r="F120" s="195"/>
      <c r="G120" s="195"/>
      <c r="H120" s="195"/>
      <c r="I120" s="195"/>
    </row>
    <row r="121" spans="1:9" s="179" customFormat="1" x14ac:dyDescent="0.2">
      <c r="A121" s="39">
        <v>3399</v>
      </c>
      <c r="B121" s="40" t="s">
        <v>101</v>
      </c>
      <c r="C121" s="74">
        <v>190</v>
      </c>
      <c r="D121" s="74">
        <v>30623</v>
      </c>
      <c r="E121" s="74">
        <v>31139</v>
      </c>
      <c r="F121" s="74">
        <v>32712</v>
      </c>
      <c r="G121" s="74">
        <v>71064</v>
      </c>
      <c r="H121" s="74">
        <v>80065</v>
      </c>
      <c r="I121" s="74">
        <v>137416</v>
      </c>
    </row>
    <row r="122" spans="1:9" s="76" customFormat="1" x14ac:dyDescent="0.2">
      <c r="A122" s="196"/>
      <c r="B122" s="197"/>
      <c r="C122" s="198"/>
      <c r="D122" s="198"/>
      <c r="E122" s="198"/>
      <c r="F122" s="198"/>
      <c r="G122" s="198"/>
      <c r="H122" s="198"/>
      <c r="I122" s="198"/>
    </row>
    <row r="123" spans="1:9" s="17" customFormat="1" x14ac:dyDescent="0.2">
      <c r="A123" s="39">
        <v>3412</v>
      </c>
      <c r="B123" s="40" t="s">
        <v>286</v>
      </c>
      <c r="C123" s="50">
        <f t="shared" ref="C123:I123" si="17">SUM(C124:C124)</f>
        <v>80</v>
      </c>
      <c r="D123" s="50">
        <f t="shared" si="17"/>
        <v>0</v>
      </c>
      <c r="E123" s="50">
        <f t="shared" si="17"/>
        <v>12100</v>
      </c>
      <c r="F123" s="50">
        <f t="shared" si="17"/>
        <v>12100</v>
      </c>
      <c r="G123" s="50">
        <f t="shared" si="17"/>
        <v>12100</v>
      </c>
      <c r="H123" s="50">
        <f t="shared" si="17"/>
        <v>72600</v>
      </c>
      <c r="I123" s="50">
        <f t="shared" si="17"/>
        <v>72600</v>
      </c>
    </row>
    <row r="124" spans="1:9" s="33" customFormat="1" x14ac:dyDescent="0.2">
      <c r="A124" s="199"/>
      <c r="B124" s="46" t="s">
        <v>287</v>
      </c>
      <c r="C124" s="44">
        <v>80</v>
      </c>
      <c r="D124" s="44">
        <v>0</v>
      </c>
      <c r="E124" s="44">
        <v>12100</v>
      </c>
      <c r="F124" s="44">
        <v>12100</v>
      </c>
      <c r="G124" s="44">
        <v>12100</v>
      </c>
      <c r="H124" s="44">
        <v>72600</v>
      </c>
      <c r="I124" s="44">
        <v>72600</v>
      </c>
    </row>
    <row r="125" spans="1:9" s="179" customFormat="1" x14ac:dyDescent="0.2">
      <c r="A125" s="65"/>
      <c r="B125" s="75"/>
      <c r="C125" s="66"/>
      <c r="D125" s="66"/>
      <c r="E125" s="66"/>
      <c r="F125" s="66"/>
      <c r="G125" s="66"/>
      <c r="H125" s="66"/>
      <c r="I125" s="66"/>
    </row>
    <row r="126" spans="1:9" s="33" customFormat="1" x14ac:dyDescent="0.2">
      <c r="A126" s="163">
        <v>3421</v>
      </c>
      <c r="B126" s="164" t="s">
        <v>145</v>
      </c>
      <c r="C126" s="166">
        <f t="shared" ref="C126:I126" si="18">SUM(C127:C127)</f>
        <v>399</v>
      </c>
      <c r="D126" s="166">
        <f t="shared" si="18"/>
        <v>201000</v>
      </c>
      <c r="E126" s="166">
        <f t="shared" si="18"/>
        <v>234000</v>
      </c>
      <c r="F126" s="166">
        <f t="shared" si="18"/>
        <v>267000</v>
      </c>
      <c r="G126" s="166">
        <f t="shared" si="18"/>
        <v>300000</v>
      </c>
      <c r="H126" s="166">
        <f t="shared" si="18"/>
        <v>333000</v>
      </c>
      <c r="I126" s="166">
        <f t="shared" si="18"/>
        <v>399000</v>
      </c>
    </row>
    <row r="127" spans="1:9" s="17" customFormat="1" x14ac:dyDescent="0.2">
      <c r="A127" s="67"/>
      <c r="B127" s="6" t="s">
        <v>144</v>
      </c>
      <c r="C127" s="107">
        <v>399</v>
      </c>
      <c r="D127" s="107">
        <v>201000</v>
      </c>
      <c r="E127" s="107">
        <v>234000</v>
      </c>
      <c r="F127" s="107">
        <v>267000</v>
      </c>
      <c r="G127" s="107">
        <v>300000</v>
      </c>
      <c r="H127" s="107">
        <v>333000</v>
      </c>
      <c r="I127" s="107">
        <v>399000</v>
      </c>
    </row>
    <row r="128" spans="1:9" s="33" customFormat="1" x14ac:dyDescent="0.2">
      <c r="A128" s="188"/>
      <c r="B128" s="200"/>
      <c r="C128" s="49"/>
      <c r="D128" s="49"/>
      <c r="E128" s="49"/>
      <c r="F128" s="49"/>
      <c r="G128" s="49"/>
      <c r="H128" s="49"/>
      <c r="I128" s="49"/>
    </row>
    <row r="129" spans="1:9" s="179" customFormat="1" x14ac:dyDescent="0.2">
      <c r="A129" s="39">
        <v>3429</v>
      </c>
      <c r="B129" s="40" t="s">
        <v>102</v>
      </c>
      <c r="C129" s="50">
        <f t="shared" ref="C129:I129" si="19">SUM(C130:C135)</f>
        <v>6132</v>
      </c>
      <c r="D129" s="50">
        <f t="shared" si="19"/>
        <v>2937284.49</v>
      </c>
      <c r="E129" s="50">
        <f t="shared" si="19"/>
        <v>4994343.58</v>
      </c>
      <c r="F129" s="50">
        <f t="shared" si="19"/>
        <v>5820431.8200000003</v>
      </c>
      <c r="G129" s="50">
        <f t="shared" si="19"/>
        <v>5931858.8200000003</v>
      </c>
      <c r="H129" s="50">
        <f t="shared" si="19"/>
        <v>5952280.2199999997</v>
      </c>
      <c r="I129" s="50">
        <f t="shared" si="19"/>
        <v>5987230.6200000001</v>
      </c>
    </row>
    <row r="130" spans="1:9" s="17" customFormat="1" x14ac:dyDescent="0.2">
      <c r="A130" s="189"/>
      <c r="B130" s="170" t="s">
        <v>88</v>
      </c>
      <c r="C130" s="23">
        <v>590</v>
      </c>
      <c r="D130" s="23">
        <v>117887.4</v>
      </c>
      <c r="E130" s="23">
        <v>288365.8</v>
      </c>
      <c r="F130" s="23">
        <v>375464.8</v>
      </c>
      <c r="G130" s="23">
        <v>483741.8</v>
      </c>
      <c r="H130" s="23">
        <v>504163.2</v>
      </c>
      <c r="I130" s="23">
        <v>573015.6</v>
      </c>
    </row>
    <row r="131" spans="1:9" s="33" customFormat="1" x14ac:dyDescent="0.2">
      <c r="A131" s="72"/>
      <c r="B131" s="46" t="s">
        <v>218</v>
      </c>
      <c r="C131" s="53">
        <v>40</v>
      </c>
      <c r="D131" s="53">
        <v>13132</v>
      </c>
      <c r="E131" s="53">
        <v>15397.12</v>
      </c>
      <c r="F131" s="53">
        <v>23682.12</v>
      </c>
      <c r="G131" s="53">
        <v>23682.12</v>
      </c>
      <c r="H131" s="53">
        <v>23682.12</v>
      </c>
      <c r="I131" s="53">
        <v>23682.12</v>
      </c>
    </row>
    <row r="132" spans="1:9" s="17" customFormat="1" x14ac:dyDescent="0.2">
      <c r="A132" s="191"/>
      <c r="B132" s="6" t="s">
        <v>219</v>
      </c>
      <c r="C132" s="5">
        <v>2450</v>
      </c>
      <c r="D132" s="5">
        <v>361315.09</v>
      </c>
      <c r="E132" s="5">
        <v>2245630.66</v>
      </c>
      <c r="F132" s="5">
        <v>2448376.9</v>
      </c>
      <c r="G132" s="5">
        <v>2448376.9</v>
      </c>
      <c r="H132" s="5">
        <v>2448376.9</v>
      </c>
      <c r="I132" s="5">
        <v>2448376.9</v>
      </c>
    </row>
    <row r="133" spans="1:9" s="33" customFormat="1" x14ac:dyDescent="0.2">
      <c r="A133" s="72"/>
      <c r="B133" s="46" t="s">
        <v>360</v>
      </c>
      <c r="C133" s="53">
        <v>30</v>
      </c>
      <c r="D133" s="53"/>
      <c r="E133" s="53"/>
      <c r="F133" s="53">
        <v>20449</v>
      </c>
      <c r="G133" s="53">
        <v>23599</v>
      </c>
      <c r="H133" s="53">
        <v>23599</v>
      </c>
      <c r="I133" s="53">
        <v>23599</v>
      </c>
    </row>
    <row r="134" spans="1:9" s="17" customFormat="1" x14ac:dyDescent="0.2">
      <c r="A134" s="191"/>
      <c r="B134" s="6" t="s">
        <v>152</v>
      </c>
      <c r="C134" s="201">
        <v>2106</v>
      </c>
      <c r="D134" s="201">
        <v>2036300</v>
      </c>
      <c r="E134" s="201">
        <v>2036300</v>
      </c>
      <c r="F134" s="201">
        <v>2036300</v>
      </c>
      <c r="G134" s="201">
        <v>2036300</v>
      </c>
      <c r="H134" s="201">
        <v>2036300</v>
      </c>
      <c r="I134" s="201">
        <v>2002398</v>
      </c>
    </row>
    <row r="135" spans="1:9" s="33" customFormat="1" x14ac:dyDescent="0.2">
      <c r="A135" s="72"/>
      <c r="B135" s="46" t="s">
        <v>3</v>
      </c>
      <c r="C135" s="78">
        <v>916</v>
      </c>
      <c r="D135" s="78">
        <v>408650</v>
      </c>
      <c r="E135" s="78">
        <v>408650</v>
      </c>
      <c r="F135" s="78">
        <v>916159</v>
      </c>
      <c r="G135" s="78">
        <v>916159</v>
      </c>
      <c r="H135" s="78">
        <v>916159</v>
      </c>
      <c r="I135" s="78">
        <v>916159</v>
      </c>
    </row>
    <row r="136" spans="1:9" s="17" customFormat="1" x14ac:dyDescent="0.2">
      <c r="A136" s="202"/>
      <c r="B136" s="186"/>
      <c r="C136" s="203"/>
      <c r="D136" s="203"/>
      <c r="E136" s="203"/>
      <c r="F136" s="203"/>
      <c r="G136" s="203"/>
      <c r="H136" s="203"/>
      <c r="I136" s="203"/>
    </row>
    <row r="137" spans="1:9" s="33" customFormat="1" x14ac:dyDescent="0.2">
      <c r="A137" s="163">
        <v>3612</v>
      </c>
      <c r="B137" s="164" t="s">
        <v>12</v>
      </c>
      <c r="C137" s="166">
        <f t="shared" ref="C137:I137" si="20">SUM(C138:C141)</f>
        <v>43188</v>
      </c>
      <c r="D137" s="166">
        <f t="shared" si="20"/>
        <v>9734223.7300000004</v>
      </c>
      <c r="E137" s="166">
        <f t="shared" si="20"/>
        <v>10758260.530000001</v>
      </c>
      <c r="F137" s="166">
        <f t="shared" si="20"/>
        <v>11967030.08</v>
      </c>
      <c r="G137" s="166">
        <f t="shared" si="20"/>
        <v>14686617.030000001</v>
      </c>
      <c r="H137" s="166">
        <f t="shared" si="20"/>
        <v>16245852.57</v>
      </c>
      <c r="I137" s="166">
        <f t="shared" si="20"/>
        <v>20916675.739999998</v>
      </c>
    </row>
    <row r="138" spans="1:9" s="17" customFormat="1" x14ac:dyDescent="0.2">
      <c r="A138" s="80"/>
      <c r="B138" s="6" t="s">
        <v>215</v>
      </c>
      <c r="C138" s="5">
        <v>23809</v>
      </c>
      <c r="D138" s="5">
        <v>9637423.7300000004</v>
      </c>
      <c r="E138" s="5">
        <v>10604832.23</v>
      </c>
      <c r="F138" s="5">
        <v>11413189.779999999</v>
      </c>
      <c r="G138" s="5">
        <v>13474629.48</v>
      </c>
      <c r="H138" s="5">
        <v>14515855.43</v>
      </c>
      <c r="I138" s="5">
        <v>17976058.079999998</v>
      </c>
    </row>
    <row r="139" spans="1:9" s="33" customFormat="1" x14ac:dyDescent="0.2">
      <c r="A139" s="204"/>
      <c r="B139" s="46" t="s">
        <v>378</v>
      </c>
      <c r="C139" s="53">
        <v>82</v>
      </c>
      <c r="D139" s="53"/>
      <c r="E139" s="53"/>
      <c r="F139" s="53"/>
      <c r="G139" s="53"/>
      <c r="H139" s="53">
        <v>81450</v>
      </c>
      <c r="I139" s="53">
        <v>81450</v>
      </c>
    </row>
    <row r="140" spans="1:9" s="17" customFormat="1" x14ac:dyDescent="0.2">
      <c r="A140" s="80"/>
      <c r="B140" s="6" t="s">
        <v>288</v>
      </c>
      <c r="C140" s="5">
        <v>200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49923</v>
      </c>
    </row>
    <row r="141" spans="1:9" s="33" customFormat="1" x14ac:dyDescent="0.2">
      <c r="A141" s="204"/>
      <c r="B141" s="46" t="s">
        <v>244</v>
      </c>
      <c r="C141" s="53">
        <v>19097</v>
      </c>
      <c r="D141" s="53">
        <v>96800</v>
      </c>
      <c r="E141" s="53">
        <v>153428.29999999999</v>
      </c>
      <c r="F141" s="53">
        <v>553840.30000000005</v>
      </c>
      <c r="G141" s="53">
        <v>1211987.55</v>
      </c>
      <c r="H141" s="53">
        <v>1648547.14</v>
      </c>
      <c r="I141" s="53">
        <v>2809244.66</v>
      </c>
    </row>
    <row r="142" spans="1:9" s="17" customFormat="1" x14ac:dyDescent="0.2">
      <c r="A142" s="185"/>
      <c r="B142" s="186"/>
      <c r="C142" s="187"/>
      <c r="D142" s="187"/>
      <c r="E142" s="187"/>
      <c r="F142" s="187"/>
      <c r="G142" s="187"/>
      <c r="H142" s="187"/>
      <c r="I142" s="187"/>
    </row>
    <row r="143" spans="1:9" s="33" customFormat="1" x14ac:dyDescent="0.2">
      <c r="A143" s="163">
        <v>3613</v>
      </c>
      <c r="B143" s="164" t="s">
        <v>0</v>
      </c>
      <c r="C143" s="166">
        <f t="shared" ref="C143:I143" si="21">SUM(C144:C148)</f>
        <v>5390</v>
      </c>
      <c r="D143" s="166">
        <f t="shared" si="21"/>
        <v>1948382.8399999999</v>
      </c>
      <c r="E143" s="166">
        <f t="shared" si="21"/>
        <v>2135474.44</v>
      </c>
      <c r="F143" s="166">
        <f t="shared" si="21"/>
        <v>2562900.62</v>
      </c>
      <c r="G143" s="166">
        <f t="shared" si="21"/>
        <v>3114530.91</v>
      </c>
      <c r="H143" s="166">
        <f t="shared" si="21"/>
        <v>3794895.1300000004</v>
      </c>
      <c r="I143" s="166">
        <f t="shared" si="21"/>
        <v>4676754.41</v>
      </c>
    </row>
    <row r="144" spans="1:9" s="17" customFormat="1" x14ac:dyDescent="0.2">
      <c r="A144" s="80"/>
      <c r="B144" s="6" t="s">
        <v>199</v>
      </c>
      <c r="C144" s="107">
        <v>1545</v>
      </c>
      <c r="D144" s="107">
        <v>891123</v>
      </c>
      <c r="E144" s="107">
        <v>922023.6</v>
      </c>
      <c r="F144" s="107">
        <v>952318.1</v>
      </c>
      <c r="G144" s="107">
        <v>999046.1</v>
      </c>
      <c r="H144" s="107">
        <v>1087217.1000000001</v>
      </c>
      <c r="I144" s="107">
        <v>1382770.1</v>
      </c>
    </row>
    <row r="145" spans="1:9" s="33" customFormat="1" x14ac:dyDescent="0.2">
      <c r="A145" s="204"/>
      <c r="B145" s="46" t="s">
        <v>1</v>
      </c>
      <c r="C145" s="44">
        <v>2710</v>
      </c>
      <c r="D145" s="44">
        <v>1033362.34</v>
      </c>
      <c r="E145" s="44">
        <v>1070973.3400000001</v>
      </c>
      <c r="F145" s="44">
        <v>1365255.02</v>
      </c>
      <c r="G145" s="44">
        <v>1525386.02</v>
      </c>
      <c r="H145" s="44">
        <v>1739035.35</v>
      </c>
      <c r="I145" s="44">
        <v>2271225.59</v>
      </c>
    </row>
    <row r="146" spans="1:9" s="17" customFormat="1" x14ac:dyDescent="0.2">
      <c r="A146" s="80"/>
      <c r="B146" s="6" t="s">
        <v>245</v>
      </c>
      <c r="C146" s="107">
        <v>335</v>
      </c>
      <c r="D146" s="107">
        <v>23897.5</v>
      </c>
      <c r="E146" s="107">
        <v>142477.5</v>
      </c>
      <c r="F146" s="107">
        <v>245327.5</v>
      </c>
      <c r="G146" s="107">
        <v>245327.5</v>
      </c>
      <c r="H146" s="107">
        <v>245327.5</v>
      </c>
      <c r="I146" s="107">
        <v>245327.5</v>
      </c>
    </row>
    <row r="147" spans="1:9" s="33" customFormat="1" x14ac:dyDescent="0.2">
      <c r="A147" s="204"/>
      <c r="B147" s="46" t="s">
        <v>289</v>
      </c>
      <c r="C147" s="44">
        <v>50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39083</v>
      </c>
    </row>
    <row r="148" spans="1:9" s="17" customFormat="1" x14ac:dyDescent="0.2">
      <c r="A148" s="80"/>
      <c r="B148" s="6" t="s">
        <v>290</v>
      </c>
      <c r="C148" s="107">
        <v>750</v>
      </c>
      <c r="D148" s="107">
        <v>0</v>
      </c>
      <c r="E148" s="107">
        <v>0</v>
      </c>
      <c r="F148" s="107">
        <v>0</v>
      </c>
      <c r="G148" s="107">
        <v>344771.29</v>
      </c>
      <c r="H148" s="107">
        <v>723315.18</v>
      </c>
      <c r="I148" s="107">
        <v>738348.22</v>
      </c>
    </row>
    <row r="149" spans="1:9" s="33" customFormat="1" x14ac:dyDescent="0.2">
      <c r="A149" s="31"/>
      <c r="B149" s="48"/>
      <c r="C149" s="49"/>
      <c r="D149" s="49"/>
      <c r="E149" s="49"/>
      <c r="F149" s="49"/>
      <c r="G149" s="49"/>
      <c r="H149" s="49"/>
      <c r="I149" s="49"/>
    </row>
    <row r="150" spans="1:9" s="179" customFormat="1" x14ac:dyDescent="0.2">
      <c r="A150" s="39">
        <v>3631</v>
      </c>
      <c r="B150" s="40" t="s">
        <v>103</v>
      </c>
      <c r="C150" s="50">
        <f t="shared" ref="C150:I150" si="22">SUM(C151:C153)</f>
        <v>2267</v>
      </c>
      <c r="D150" s="50">
        <f t="shared" si="22"/>
        <v>916695.74</v>
      </c>
      <c r="E150" s="50">
        <f t="shared" si="22"/>
        <v>1368412.45</v>
      </c>
      <c r="F150" s="50">
        <f t="shared" si="22"/>
        <v>1378412.45</v>
      </c>
      <c r="G150" s="50">
        <f t="shared" si="22"/>
        <v>1860730.42</v>
      </c>
      <c r="H150" s="50">
        <f t="shared" si="22"/>
        <v>2184738.69</v>
      </c>
      <c r="I150" s="50">
        <f t="shared" si="22"/>
        <v>2264575.89</v>
      </c>
    </row>
    <row r="151" spans="1:9" s="17" customFormat="1" x14ac:dyDescent="0.2">
      <c r="A151" s="22"/>
      <c r="B151" s="170" t="s">
        <v>56</v>
      </c>
      <c r="C151" s="23">
        <v>100</v>
      </c>
      <c r="D151" s="23">
        <v>19231</v>
      </c>
      <c r="E151" s="23">
        <v>19231</v>
      </c>
      <c r="F151" s="23">
        <v>19231</v>
      </c>
      <c r="G151" s="23">
        <v>19231</v>
      </c>
      <c r="H151" s="23">
        <v>19231</v>
      </c>
      <c r="I151" s="23">
        <v>99068.2</v>
      </c>
    </row>
    <row r="152" spans="1:9" s="33" customFormat="1" x14ac:dyDescent="0.2">
      <c r="A152" s="45"/>
      <c r="B152" s="46" t="s">
        <v>291</v>
      </c>
      <c r="C152" s="53">
        <v>190</v>
      </c>
      <c r="D152" s="53">
        <v>25451</v>
      </c>
      <c r="E152" s="53">
        <v>25451</v>
      </c>
      <c r="F152" s="53">
        <v>35451</v>
      </c>
      <c r="G152" s="53">
        <v>35451</v>
      </c>
      <c r="H152" s="53">
        <v>189383</v>
      </c>
      <c r="I152" s="53">
        <v>189383</v>
      </c>
    </row>
    <row r="153" spans="1:9" s="17" customFormat="1" x14ac:dyDescent="0.2">
      <c r="A153" s="142"/>
      <c r="B153" s="6" t="s">
        <v>246</v>
      </c>
      <c r="C153" s="5">
        <v>1977</v>
      </c>
      <c r="D153" s="5">
        <v>872013.74</v>
      </c>
      <c r="E153" s="5">
        <v>1323730.45</v>
      </c>
      <c r="F153" s="5">
        <v>1323730.45</v>
      </c>
      <c r="G153" s="5">
        <v>1806048.42</v>
      </c>
      <c r="H153" s="5">
        <v>1976124.69</v>
      </c>
      <c r="I153" s="5">
        <v>1976124.69</v>
      </c>
    </row>
    <row r="154" spans="1:9" s="33" customFormat="1" x14ac:dyDescent="0.2">
      <c r="A154" s="47"/>
      <c r="B154" s="48"/>
      <c r="C154" s="49"/>
      <c r="D154" s="49"/>
      <c r="E154" s="49"/>
      <c r="F154" s="49"/>
      <c r="G154" s="49"/>
      <c r="H154" s="49"/>
      <c r="I154" s="49"/>
    </row>
    <row r="155" spans="1:9" s="179" customFormat="1" x14ac:dyDescent="0.2">
      <c r="A155" s="39">
        <v>3632</v>
      </c>
      <c r="B155" s="40" t="s">
        <v>104</v>
      </c>
      <c r="C155" s="50">
        <f t="shared" ref="C155:I155" si="23">SUM(C156:C156)</f>
        <v>20</v>
      </c>
      <c r="D155" s="50">
        <f t="shared" si="23"/>
        <v>0</v>
      </c>
      <c r="E155" s="50">
        <f t="shared" si="23"/>
        <v>0</v>
      </c>
      <c r="F155" s="50">
        <f t="shared" si="23"/>
        <v>0</v>
      </c>
      <c r="G155" s="50">
        <f t="shared" si="23"/>
        <v>0</v>
      </c>
      <c r="H155" s="50">
        <f t="shared" si="23"/>
        <v>0</v>
      </c>
      <c r="I155" s="50">
        <f t="shared" si="23"/>
        <v>21210</v>
      </c>
    </row>
    <row r="156" spans="1:9" s="63" customFormat="1" x14ac:dyDescent="0.2">
      <c r="A156" s="177"/>
      <c r="B156" s="64" t="s">
        <v>44</v>
      </c>
      <c r="C156" s="53">
        <v>20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21210</v>
      </c>
    </row>
    <row r="157" spans="1:9" s="17" customFormat="1" x14ac:dyDescent="0.2">
      <c r="A157" s="2"/>
      <c r="B157" s="205"/>
      <c r="C157" s="187"/>
      <c r="D157" s="187"/>
      <c r="E157" s="187"/>
      <c r="F157" s="187"/>
      <c r="G157" s="187"/>
      <c r="H157" s="187"/>
      <c r="I157" s="187"/>
    </row>
    <row r="158" spans="1:9" s="63" customFormat="1" x14ac:dyDescent="0.2">
      <c r="A158" s="163">
        <v>3633</v>
      </c>
      <c r="B158" s="164" t="s">
        <v>106</v>
      </c>
      <c r="C158" s="166">
        <f t="shared" ref="C158:I158" si="24">SUM(C159:C159)</f>
        <v>100</v>
      </c>
      <c r="D158" s="166">
        <f t="shared" si="24"/>
        <v>0</v>
      </c>
      <c r="E158" s="166">
        <f t="shared" si="24"/>
        <v>0</v>
      </c>
      <c r="F158" s="166">
        <f t="shared" si="24"/>
        <v>0</v>
      </c>
      <c r="G158" s="166">
        <f t="shared" si="24"/>
        <v>11253</v>
      </c>
      <c r="H158" s="166">
        <f t="shared" si="24"/>
        <v>11253</v>
      </c>
      <c r="I158" s="166">
        <f t="shared" si="24"/>
        <v>11253</v>
      </c>
    </row>
    <row r="159" spans="1:9" s="17" customFormat="1" x14ac:dyDescent="0.2">
      <c r="A159" s="142"/>
      <c r="B159" s="6" t="s">
        <v>78</v>
      </c>
      <c r="C159" s="5">
        <v>100</v>
      </c>
      <c r="D159" s="5">
        <v>0</v>
      </c>
      <c r="E159" s="5">
        <v>0</v>
      </c>
      <c r="F159" s="5">
        <v>0</v>
      </c>
      <c r="G159" s="5">
        <v>11253</v>
      </c>
      <c r="H159" s="5">
        <v>11253</v>
      </c>
      <c r="I159" s="5">
        <v>11253</v>
      </c>
    </row>
    <row r="160" spans="1:9" s="33" customFormat="1" x14ac:dyDescent="0.2">
      <c r="A160" s="56"/>
      <c r="B160" s="57"/>
      <c r="C160" s="70"/>
      <c r="D160" s="70"/>
      <c r="E160" s="70"/>
      <c r="F160" s="70"/>
      <c r="G160" s="70"/>
      <c r="H160" s="70"/>
      <c r="I160" s="70"/>
    </row>
    <row r="161" spans="1:9" s="179" customFormat="1" x14ac:dyDescent="0.2">
      <c r="A161" s="39">
        <v>3635</v>
      </c>
      <c r="B161" s="40" t="s">
        <v>107</v>
      </c>
      <c r="C161" s="50">
        <f t="shared" ref="C161:I161" si="25">SUM(C162:C164)</f>
        <v>2623</v>
      </c>
      <c r="D161" s="50">
        <f t="shared" si="25"/>
        <v>421496</v>
      </c>
      <c r="E161" s="50">
        <f t="shared" si="25"/>
        <v>421496</v>
      </c>
      <c r="F161" s="50">
        <f t="shared" si="25"/>
        <v>421496</v>
      </c>
      <c r="G161" s="50">
        <f t="shared" si="25"/>
        <v>421496</v>
      </c>
      <c r="H161" s="50">
        <f t="shared" si="25"/>
        <v>527620</v>
      </c>
      <c r="I161" s="50">
        <f t="shared" si="25"/>
        <v>1177800</v>
      </c>
    </row>
    <row r="162" spans="1:9" s="17" customFormat="1" x14ac:dyDescent="0.2">
      <c r="A162" s="189"/>
      <c r="B162" s="173" t="s">
        <v>174</v>
      </c>
      <c r="C162" s="23">
        <v>100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</row>
    <row r="163" spans="1:9" s="33" customFormat="1" x14ac:dyDescent="0.2">
      <c r="A163" s="72"/>
      <c r="B163" s="52" t="s">
        <v>220</v>
      </c>
      <c r="C163" s="53">
        <v>2330</v>
      </c>
      <c r="D163" s="53">
        <v>421496</v>
      </c>
      <c r="E163" s="53">
        <v>421496</v>
      </c>
      <c r="F163" s="53">
        <v>421496</v>
      </c>
      <c r="G163" s="53">
        <v>421496</v>
      </c>
      <c r="H163" s="53">
        <v>523620</v>
      </c>
      <c r="I163" s="53">
        <v>1162300</v>
      </c>
    </row>
    <row r="164" spans="1:9" s="17" customFormat="1" x14ac:dyDescent="0.2">
      <c r="A164" s="191"/>
      <c r="B164" s="206" t="s">
        <v>292</v>
      </c>
      <c r="C164" s="5">
        <v>193</v>
      </c>
      <c r="D164" s="5">
        <v>0</v>
      </c>
      <c r="E164" s="5">
        <v>0</v>
      </c>
      <c r="F164" s="5">
        <v>0</v>
      </c>
      <c r="G164" s="5">
        <v>0</v>
      </c>
      <c r="H164" s="5">
        <v>4000</v>
      </c>
      <c r="I164" s="5">
        <v>15500</v>
      </c>
    </row>
    <row r="165" spans="1:9" s="33" customFormat="1" x14ac:dyDescent="0.2">
      <c r="A165" s="79"/>
      <c r="B165" s="81"/>
      <c r="C165" s="49"/>
      <c r="D165" s="49"/>
      <c r="E165" s="49"/>
      <c r="F165" s="49"/>
      <c r="G165" s="49"/>
      <c r="H165" s="49"/>
      <c r="I165" s="49"/>
    </row>
    <row r="166" spans="1:9" s="179" customFormat="1" x14ac:dyDescent="0.2">
      <c r="A166" s="39">
        <v>3639</v>
      </c>
      <c r="B166" s="40" t="s">
        <v>108</v>
      </c>
      <c r="C166" s="50">
        <f t="shared" ref="C166:I166" si="26">SUM(C167:C174)</f>
        <v>24238</v>
      </c>
      <c r="D166" s="50">
        <f t="shared" si="26"/>
        <v>12602181.42</v>
      </c>
      <c r="E166" s="50">
        <f t="shared" si="26"/>
        <v>14218403.42</v>
      </c>
      <c r="F166" s="50">
        <f t="shared" si="26"/>
        <v>15818403.42</v>
      </c>
      <c r="G166" s="50">
        <f t="shared" si="26"/>
        <v>17418403.420000002</v>
      </c>
      <c r="H166" s="50">
        <f t="shared" si="26"/>
        <v>20174750.420000002</v>
      </c>
      <c r="I166" s="50">
        <f t="shared" si="26"/>
        <v>23451654.420000002</v>
      </c>
    </row>
    <row r="167" spans="1:9" s="181" customFormat="1" x14ac:dyDescent="0.2">
      <c r="A167" s="189"/>
      <c r="B167" s="170" t="s">
        <v>43</v>
      </c>
      <c r="C167" s="24">
        <v>20065</v>
      </c>
      <c r="D167" s="24">
        <v>10454000</v>
      </c>
      <c r="E167" s="24">
        <v>12054000</v>
      </c>
      <c r="F167" s="24">
        <v>13654000</v>
      </c>
      <c r="G167" s="24">
        <v>15254000</v>
      </c>
      <c r="H167" s="24">
        <v>16854000</v>
      </c>
      <c r="I167" s="24">
        <v>20065000</v>
      </c>
    </row>
    <row r="168" spans="1:9" s="63" customFormat="1" x14ac:dyDescent="0.2">
      <c r="A168" s="72"/>
      <c r="B168" s="46" t="s">
        <v>247</v>
      </c>
      <c r="C168" s="44">
        <v>80</v>
      </c>
      <c r="D168" s="44">
        <v>20530</v>
      </c>
      <c r="E168" s="44">
        <v>29242</v>
      </c>
      <c r="F168" s="44">
        <v>29242</v>
      </c>
      <c r="G168" s="44">
        <v>29242</v>
      </c>
      <c r="H168" s="44">
        <v>65542</v>
      </c>
      <c r="I168" s="44">
        <v>65542</v>
      </c>
    </row>
    <row r="169" spans="1:9" s="179" customFormat="1" x14ac:dyDescent="0.2">
      <c r="A169" s="191"/>
      <c r="B169" s="6" t="s">
        <v>293</v>
      </c>
      <c r="C169" s="107">
        <v>1800</v>
      </c>
      <c r="D169" s="107">
        <v>1800000</v>
      </c>
      <c r="E169" s="107">
        <v>1800000</v>
      </c>
      <c r="F169" s="107">
        <v>1800000</v>
      </c>
      <c r="G169" s="107">
        <v>1800000</v>
      </c>
      <c r="H169" s="107">
        <v>1800000</v>
      </c>
      <c r="I169" s="107">
        <v>1800000</v>
      </c>
    </row>
    <row r="170" spans="1:9" s="181" customFormat="1" x14ac:dyDescent="0.2">
      <c r="A170" s="189"/>
      <c r="B170" s="170" t="s">
        <v>162</v>
      </c>
      <c r="C170" s="24">
        <v>300</v>
      </c>
      <c r="D170" s="24">
        <v>144802</v>
      </c>
      <c r="E170" s="24">
        <v>144802</v>
      </c>
      <c r="F170" s="24">
        <v>144802</v>
      </c>
      <c r="G170" s="24">
        <v>144802</v>
      </c>
      <c r="H170" s="24">
        <v>299526</v>
      </c>
      <c r="I170" s="24">
        <v>299526</v>
      </c>
    </row>
    <row r="171" spans="1:9" s="63" customFormat="1" x14ac:dyDescent="0.2">
      <c r="A171" s="72"/>
      <c r="B171" s="46" t="s">
        <v>294</v>
      </c>
      <c r="C171" s="44">
        <v>1159</v>
      </c>
      <c r="D171" s="44">
        <v>158915</v>
      </c>
      <c r="E171" s="44">
        <v>158915</v>
      </c>
      <c r="F171" s="44">
        <v>158915</v>
      </c>
      <c r="G171" s="44">
        <v>158915</v>
      </c>
      <c r="H171" s="44">
        <v>1124238</v>
      </c>
      <c r="I171" s="44">
        <v>1131542</v>
      </c>
    </row>
    <row r="172" spans="1:9" s="179" customFormat="1" x14ac:dyDescent="0.2">
      <c r="A172" s="191"/>
      <c r="B172" s="6" t="s">
        <v>120</v>
      </c>
      <c r="C172" s="107">
        <v>15</v>
      </c>
      <c r="D172" s="107">
        <v>2046.42</v>
      </c>
      <c r="E172" s="107">
        <v>2046.42</v>
      </c>
      <c r="F172" s="107">
        <v>2046.42</v>
      </c>
      <c r="G172" s="107">
        <v>2046.42</v>
      </c>
      <c r="H172" s="107">
        <v>2046.42</v>
      </c>
      <c r="I172" s="107">
        <v>2046.42</v>
      </c>
    </row>
    <row r="173" spans="1:9" s="181" customFormat="1" x14ac:dyDescent="0.2">
      <c r="A173" s="189"/>
      <c r="B173" s="170" t="s">
        <v>188</v>
      </c>
      <c r="C173" s="24">
        <v>55</v>
      </c>
      <c r="D173" s="24">
        <v>3768</v>
      </c>
      <c r="E173" s="24">
        <v>4978</v>
      </c>
      <c r="F173" s="24">
        <v>4978</v>
      </c>
      <c r="G173" s="24">
        <v>4978</v>
      </c>
      <c r="H173" s="24">
        <v>4978</v>
      </c>
      <c r="I173" s="24">
        <v>4978</v>
      </c>
    </row>
    <row r="174" spans="1:9" s="33" customFormat="1" x14ac:dyDescent="0.2">
      <c r="A174" s="72"/>
      <c r="B174" s="82" t="s">
        <v>57</v>
      </c>
      <c r="C174" s="44">
        <v>764</v>
      </c>
      <c r="D174" s="44">
        <v>18120</v>
      </c>
      <c r="E174" s="44">
        <v>24420</v>
      </c>
      <c r="F174" s="44">
        <v>24420</v>
      </c>
      <c r="G174" s="44">
        <v>24420</v>
      </c>
      <c r="H174" s="44">
        <v>24420</v>
      </c>
      <c r="I174" s="44">
        <v>83020</v>
      </c>
    </row>
    <row r="175" spans="1:9" s="17" customFormat="1" x14ac:dyDescent="0.2">
      <c r="A175" s="68"/>
      <c r="B175" s="83"/>
      <c r="C175" s="187"/>
      <c r="D175" s="187"/>
      <c r="E175" s="187"/>
      <c r="F175" s="187"/>
      <c r="G175" s="187"/>
      <c r="H175" s="187"/>
      <c r="I175" s="187"/>
    </row>
    <row r="176" spans="1:9" s="33" customFormat="1" x14ac:dyDescent="0.2">
      <c r="A176" s="163">
        <v>3713</v>
      </c>
      <c r="B176" s="164" t="s">
        <v>295</v>
      </c>
      <c r="C176" s="166">
        <f t="shared" ref="C176:I176" si="27">SUM(C177)</f>
        <v>159.5</v>
      </c>
      <c r="D176" s="166">
        <f t="shared" si="27"/>
        <v>21846</v>
      </c>
      <c r="E176" s="166">
        <f t="shared" si="27"/>
        <v>21846</v>
      </c>
      <c r="F176" s="166">
        <f t="shared" si="27"/>
        <v>119346</v>
      </c>
      <c r="G176" s="166">
        <f t="shared" si="27"/>
        <v>119346</v>
      </c>
      <c r="H176" s="166">
        <f t="shared" si="27"/>
        <v>119346</v>
      </c>
      <c r="I176" s="166">
        <f t="shared" si="27"/>
        <v>119346</v>
      </c>
    </row>
    <row r="177" spans="1:9" s="17" customFormat="1" x14ac:dyDescent="0.2">
      <c r="A177" s="58"/>
      <c r="B177" s="182" t="s">
        <v>296</v>
      </c>
      <c r="C177" s="5">
        <v>159.5</v>
      </c>
      <c r="D177" s="5">
        <v>21846</v>
      </c>
      <c r="E177" s="5">
        <v>21846</v>
      </c>
      <c r="F177" s="5">
        <v>119346</v>
      </c>
      <c r="G177" s="5">
        <v>119346</v>
      </c>
      <c r="H177" s="5">
        <v>119346</v>
      </c>
      <c r="I177" s="5">
        <v>119346</v>
      </c>
    </row>
    <row r="178" spans="1:9" s="33" customFormat="1" x14ac:dyDescent="0.2">
      <c r="A178" s="188"/>
      <c r="B178" s="207"/>
      <c r="C178" s="49"/>
      <c r="D178" s="49"/>
      <c r="E178" s="49"/>
      <c r="F178" s="49"/>
      <c r="G178" s="49"/>
      <c r="H178" s="49"/>
      <c r="I178" s="49"/>
    </row>
    <row r="179" spans="1:9" s="17" customFormat="1" x14ac:dyDescent="0.2">
      <c r="A179" s="39">
        <v>3722</v>
      </c>
      <c r="B179" s="40" t="s">
        <v>109</v>
      </c>
      <c r="C179" s="50">
        <f t="shared" ref="C179:I179" si="28">SUM(C180:C189)</f>
        <v>5296</v>
      </c>
      <c r="D179" s="50">
        <f t="shared" si="28"/>
        <v>2155028.1</v>
      </c>
      <c r="E179" s="50">
        <f t="shared" si="28"/>
        <v>2206023.6</v>
      </c>
      <c r="F179" s="50">
        <f t="shared" si="28"/>
        <v>2688717.6</v>
      </c>
      <c r="G179" s="50">
        <f t="shared" si="28"/>
        <v>3085214.1</v>
      </c>
      <c r="H179" s="50">
        <f t="shared" si="28"/>
        <v>3388392.6</v>
      </c>
      <c r="I179" s="50">
        <f t="shared" si="28"/>
        <v>4488936.6899999995</v>
      </c>
    </row>
    <row r="180" spans="1:9" s="33" customFormat="1" x14ac:dyDescent="0.2">
      <c r="A180" s="176"/>
      <c r="B180" s="64" t="s">
        <v>31</v>
      </c>
      <c r="C180" s="53">
        <v>70</v>
      </c>
      <c r="D180" s="53">
        <v>12053</v>
      </c>
      <c r="E180" s="53">
        <v>11081.5</v>
      </c>
      <c r="F180" s="53">
        <v>12895.5</v>
      </c>
      <c r="G180" s="53">
        <v>15314</v>
      </c>
      <c r="H180" s="53">
        <v>23268.5</v>
      </c>
      <c r="I180" s="53">
        <v>49033.79</v>
      </c>
    </row>
    <row r="181" spans="1:9" s="17" customFormat="1" x14ac:dyDescent="0.2">
      <c r="A181" s="142"/>
      <c r="B181" s="6" t="s">
        <v>371</v>
      </c>
      <c r="C181" s="5">
        <v>3000</v>
      </c>
      <c r="D181" s="5">
        <v>1380476</v>
      </c>
      <c r="E181" s="5">
        <v>1380476</v>
      </c>
      <c r="F181" s="5">
        <v>1838850</v>
      </c>
      <c r="G181" s="5">
        <v>1838850</v>
      </c>
      <c r="H181" s="5">
        <v>2085313</v>
      </c>
      <c r="I181" s="5">
        <v>2789766</v>
      </c>
    </row>
    <row r="182" spans="1:9" s="33" customFormat="1" x14ac:dyDescent="0.2">
      <c r="A182" s="45"/>
      <c r="B182" s="46" t="s">
        <v>14</v>
      </c>
      <c r="C182" s="53">
        <v>10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9312.5</v>
      </c>
    </row>
    <row r="183" spans="1:9" s="17" customFormat="1" x14ac:dyDescent="0.2">
      <c r="A183" s="142"/>
      <c r="B183" s="6" t="s">
        <v>35</v>
      </c>
      <c r="C183" s="5">
        <v>170</v>
      </c>
      <c r="D183" s="5">
        <v>32289</v>
      </c>
      <c r="E183" s="5">
        <v>51057</v>
      </c>
      <c r="F183" s="5">
        <v>67663</v>
      </c>
      <c r="G183" s="5">
        <v>86641</v>
      </c>
      <c r="H183" s="5">
        <v>105179</v>
      </c>
      <c r="I183" s="5">
        <v>150020</v>
      </c>
    </row>
    <row r="184" spans="1:9" s="33" customFormat="1" x14ac:dyDescent="0.2">
      <c r="A184" s="45"/>
      <c r="B184" s="46" t="s">
        <v>161</v>
      </c>
      <c r="C184" s="53">
        <v>152</v>
      </c>
      <c r="D184" s="53">
        <v>12789</v>
      </c>
      <c r="E184" s="53">
        <v>19316</v>
      </c>
      <c r="F184" s="53">
        <v>25216</v>
      </c>
      <c r="G184" s="53">
        <v>25216</v>
      </c>
      <c r="H184" s="53">
        <v>55439</v>
      </c>
      <c r="I184" s="53">
        <v>92261</v>
      </c>
    </row>
    <row r="185" spans="1:9" s="17" customFormat="1" x14ac:dyDescent="0.2">
      <c r="A185" s="142"/>
      <c r="B185" s="6" t="s">
        <v>5</v>
      </c>
      <c r="C185" s="5">
        <v>35</v>
      </c>
      <c r="D185" s="5">
        <v>11906.4</v>
      </c>
      <c r="E185" s="5">
        <v>11906.4</v>
      </c>
      <c r="F185" s="5">
        <v>11906.4</v>
      </c>
      <c r="G185" s="5">
        <v>11906.4</v>
      </c>
      <c r="H185" s="5">
        <v>11906.4</v>
      </c>
      <c r="I185" s="5">
        <v>34095.4</v>
      </c>
    </row>
    <row r="186" spans="1:9" s="33" customFormat="1" x14ac:dyDescent="0.2">
      <c r="A186" s="45"/>
      <c r="B186" s="46" t="s">
        <v>221</v>
      </c>
      <c r="C186" s="53">
        <v>1450</v>
      </c>
      <c r="D186" s="53">
        <v>619520</v>
      </c>
      <c r="E186" s="53">
        <v>636149</v>
      </c>
      <c r="F186" s="53">
        <v>636149</v>
      </c>
      <c r="G186" s="53">
        <v>974949</v>
      </c>
      <c r="H186" s="53">
        <v>974949</v>
      </c>
      <c r="I186" s="53">
        <v>1195774</v>
      </c>
    </row>
    <row r="187" spans="1:9" s="17" customFormat="1" x14ac:dyDescent="0.2">
      <c r="A187" s="142"/>
      <c r="B187" s="6" t="s">
        <v>124</v>
      </c>
      <c r="C187" s="5">
        <v>97</v>
      </c>
      <c r="D187" s="5">
        <v>49694.7</v>
      </c>
      <c r="E187" s="5">
        <v>59737.7</v>
      </c>
      <c r="F187" s="5">
        <v>59737.7</v>
      </c>
      <c r="G187" s="5">
        <v>59737.7</v>
      </c>
      <c r="H187" s="5">
        <v>59737.7</v>
      </c>
      <c r="I187" s="5">
        <v>96074</v>
      </c>
    </row>
    <row r="188" spans="1:9" s="33" customFormat="1" x14ac:dyDescent="0.2">
      <c r="A188" s="45"/>
      <c r="B188" s="46" t="s">
        <v>248</v>
      </c>
      <c r="C188" s="53">
        <v>293</v>
      </c>
      <c r="D188" s="53">
        <v>36300</v>
      </c>
      <c r="E188" s="53">
        <v>36300</v>
      </c>
      <c r="F188" s="53">
        <v>36300</v>
      </c>
      <c r="G188" s="53">
        <v>72600</v>
      </c>
      <c r="H188" s="53">
        <v>72600</v>
      </c>
      <c r="I188" s="53">
        <v>72600</v>
      </c>
    </row>
    <row r="189" spans="1:9" s="17" customFormat="1" x14ac:dyDescent="0.2">
      <c r="A189" s="142"/>
      <c r="B189" s="6" t="s">
        <v>297</v>
      </c>
      <c r="C189" s="5">
        <v>19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</row>
    <row r="190" spans="1:9" s="33" customFormat="1" x14ac:dyDescent="0.2">
      <c r="A190" s="56"/>
      <c r="B190" s="57"/>
      <c r="C190" s="70"/>
      <c r="D190" s="70"/>
      <c r="E190" s="70"/>
      <c r="F190" s="70"/>
      <c r="G190" s="70"/>
      <c r="H190" s="70"/>
      <c r="I190" s="70"/>
    </row>
    <row r="191" spans="1:9" s="179" customFormat="1" x14ac:dyDescent="0.2">
      <c r="A191" s="39">
        <v>3745</v>
      </c>
      <c r="B191" s="40" t="s">
        <v>17</v>
      </c>
      <c r="C191" s="50">
        <f t="shared" ref="C191:I191" si="29">SUM(C192:C194)</f>
        <v>541</v>
      </c>
      <c r="D191" s="50">
        <f t="shared" si="29"/>
        <v>94320</v>
      </c>
      <c r="E191" s="50">
        <f t="shared" si="29"/>
        <v>94320</v>
      </c>
      <c r="F191" s="50">
        <f t="shared" si="29"/>
        <v>125870</v>
      </c>
      <c r="G191" s="50">
        <f t="shared" si="29"/>
        <v>128370</v>
      </c>
      <c r="H191" s="50">
        <f t="shared" si="29"/>
        <v>177735</v>
      </c>
      <c r="I191" s="50">
        <f t="shared" si="29"/>
        <v>451016</v>
      </c>
    </row>
    <row r="192" spans="1:9" s="27" customFormat="1" ht="25.5" x14ac:dyDescent="0.2">
      <c r="A192" s="189"/>
      <c r="B192" s="208" t="s">
        <v>185</v>
      </c>
      <c r="C192" s="23">
        <v>475</v>
      </c>
      <c r="D192" s="23">
        <v>88320</v>
      </c>
      <c r="E192" s="23">
        <v>88320</v>
      </c>
      <c r="F192" s="23">
        <v>119870</v>
      </c>
      <c r="G192" s="23">
        <v>122370</v>
      </c>
      <c r="H192" s="23">
        <v>171735</v>
      </c>
      <c r="I192" s="23">
        <v>445016</v>
      </c>
    </row>
    <row r="193" spans="1:9" s="84" customFormat="1" x14ac:dyDescent="0.2">
      <c r="A193" s="72"/>
      <c r="B193" s="82" t="s">
        <v>379</v>
      </c>
      <c r="C193" s="53">
        <v>60</v>
      </c>
      <c r="D193" s="53"/>
      <c r="E193" s="53"/>
      <c r="F193" s="53"/>
      <c r="G193" s="53"/>
      <c r="H193" s="53">
        <v>0</v>
      </c>
      <c r="I193" s="53">
        <v>0</v>
      </c>
    </row>
    <row r="194" spans="1:9" s="27" customFormat="1" ht="25.5" x14ac:dyDescent="0.2">
      <c r="A194" s="191"/>
      <c r="B194" s="111" t="s">
        <v>189</v>
      </c>
      <c r="C194" s="5">
        <v>6</v>
      </c>
      <c r="D194" s="5">
        <v>6000</v>
      </c>
      <c r="E194" s="5">
        <v>6000</v>
      </c>
      <c r="F194" s="5">
        <v>6000</v>
      </c>
      <c r="G194" s="5">
        <v>6000</v>
      </c>
      <c r="H194" s="5">
        <v>6000</v>
      </c>
      <c r="I194" s="5">
        <v>6000</v>
      </c>
    </row>
    <row r="195" spans="1:9" s="84" customFormat="1" x14ac:dyDescent="0.2">
      <c r="A195" s="79"/>
      <c r="B195" s="85"/>
      <c r="C195" s="70"/>
      <c r="D195" s="70"/>
      <c r="E195" s="70"/>
      <c r="F195" s="70"/>
      <c r="G195" s="70"/>
      <c r="H195" s="70"/>
      <c r="I195" s="70"/>
    </row>
    <row r="196" spans="1:9" s="103" customFormat="1" x14ac:dyDescent="0.2">
      <c r="A196" s="39">
        <v>4312</v>
      </c>
      <c r="B196" s="40" t="s">
        <v>334</v>
      </c>
      <c r="C196" s="87">
        <f t="shared" ref="C196:I196" si="30">SUM(C197)</f>
        <v>60</v>
      </c>
      <c r="D196" s="87">
        <f t="shared" si="30"/>
        <v>60000</v>
      </c>
      <c r="E196" s="87">
        <f t="shared" si="30"/>
        <v>60000</v>
      </c>
      <c r="F196" s="87">
        <f t="shared" si="30"/>
        <v>60000</v>
      </c>
      <c r="G196" s="87">
        <f t="shared" si="30"/>
        <v>60000</v>
      </c>
      <c r="H196" s="87">
        <f t="shared" si="30"/>
        <v>60000</v>
      </c>
      <c r="I196" s="87">
        <f t="shared" si="30"/>
        <v>60000</v>
      </c>
    </row>
    <row r="197" spans="1:9" s="41" customFormat="1" x14ac:dyDescent="0.2">
      <c r="A197" s="209"/>
      <c r="B197" s="60" t="s">
        <v>335</v>
      </c>
      <c r="C197" s="44">
        <v>60</v>
      </c>
      <c r="D197" s="44">
        <v>60000</v>
      </c>
      <c r="E197" s="44">
        <v>60000</v>
      </c>
      <c r="F197" s="44">
        <v>60000</v>
      </c>
      <c r="G197" s="44">
        <v>60000</v>
      </c>
      <c r="H197" s="44">
        <v>60000</v>
      </c>
      <c r="I197" s="44">
        <v>60000</v>
      </c>
    </row>
    <row r="198" spans="1:9" s="27" customFormat="1" x14ac:dyDescent="0.2">
      <c r="A198" s="202"/>
      <c r="B198" s="210"/>
      <c r="C198" s="203"/>
      <c r="D198" s="203"/>
      <c r="E198" s="203"/>
      <c r="F198" s="203"/>
      <c r="G198" s="203"/>
      <c r="H198" s="203"/>
      <c r="I198" s="203"/>
    </row>
    <row r="199" spans="1:9" s="41" customFormat="1" x14ac:dyDescent="0.2">
      <c r="A199" s="163">
        <v>4349</v>
      </c>
      <c r="B199" s="164" t="s">
        <v>197</v>
      </c>
      <c r="C199" s="211">
        <f t="shared" ref="C199:I199" si="31">SUM(C200:C202)</f>
        <v>102</v>
      </c>
      <c r="D199" s="211">
        <f t="shared" si="31"/>
        <v>7651</v>
      </c>
      <c r="E199" s="211">
        <f t="shared" si="31"/>
        <v>8901</v>
      </c>
      <c r="F199" s="211">
        <f t="shared" si="31"/>
        <v>8901</v>
      </c>
      <c r="G199" s="211">
        <f t="shared" si="31"/>
        <v>12116</v>
      </c>
      <c r="H199" s="211">
        <f t="shared" si="31"/>
        <v>29616</v>
      </c>
      <c r="I199" s="211">
        <f t="shared" si="31"/>
        <v>49616</v>
      </c>
    </row>
    <row r="200" spans="1:9" s="103" customFormat="1" x14ac:dyDescent="0.2">
      <c r="A200" s="86"/>
      <c r="B200" s="110" t="s">
        <v>89</v>
      </c>
      <c r="C200" s="107">
        <v>0</v>
      </c>
      <c r="D200" s="107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</row>
    <row r="201" spans="1:9" s="17" customFormat="1" x14ac:dyDescent="0.2">
      <c r="A201" s="22"/>
      <c r="B201" s="170" t="s">
        <v>71</v>
      </c>
      <c r="C201" s="23">
        <v>72</v>
      </c>
      <c r="D201" s="23">
        <v>3651</v>
      </c>
      <c r="E201" s="23">
        <v>4901</v>
      </c>
      <c r="F201" s="23">
        <v>4901</v>
      </c>
      <c r="G201" s="23">
        <v>5116</v>
      </c>
      <c r="H201" s="23">
        <v>15616</v>
      </c>
      <c r="I201" s="23">
        <v>35616</v>
      </c>
    </row>
    <row r="202" spans="1:9" s="33" customFormat="1" x14ac:dyDescent="0.2">
      <c r="A202" s="212"/>
      <c r="B202" s="45" t="s">
        <v>198</v>
      </c>
      <c r="C202" s="53">
        <v>30</v>
      </c>
      <c r="D202" s="53">
        <v>4000</v>
      </c>
      <c r="E202" s="53">
        <v>4000</v>
      </c>
      <c r="F202" s="53">
        <v>4000</v>
      </c>
      <c r="G202" s="53">
        <v>7000</v>
      </c>
      <c r="H202" s="53">
        <v>14000</v>
      </c>
      <c r="I202" s="53">
        <v>14000</v>
      </c>
    </row>
    <row r="203" spans="1:9" s="17" customFormat="1" x14ac:dyDescent="0.2">
      <c r="A203" s="71"/>
      <c r="B203" s="185"/>
      <c r="C203" s="203"/>
      <c r="D203" s="203"/>
      <c r="E203" s="203"/>
      <c r="F203" s="203"/>
      <c r="G203" s="203"/>
      <c r="H203" s="203"/>
      <c r="I203" s="203"/>
    </row>
    <row r="204" spans="1:9" s="41" customFormat="1" x14ac:dyDescent="0.2">
      <c r="A204" s="163">
        <v>4350</v>
      </c>
      <c r="B204" s="164" t="s">
        <v>311</v>
      </c>
      <c r="C204" s="211">
        <f t="shared" ref="C204:I204" si="32">SUM(C205:C207)</f>
        <v>65</v>
      </c>
      <c r="D204" s="211">
        <f t="shared" si="32"/>
        <v>65000</v>
      </c>
      <c r="E204" s="211">
        <f t="shared" si="32"/>
        <v>65000</v>
      </c>
      <c r="F204" s="211">
        <f t="shared" si="32"/>
        <v>65000</v>
      </c>
      <c r="G204" s="211">
        <f t="shared" si="32"/>
        <v>65000</v>
      </c>
      <c r="H204" s="211">
        <f t="shared" si="32"/>
        <v>65000</v>
      </c>
      <c r="I204" s="211">
        <f t="shared" si="32"/>
        <v>65000</v>
      </c>
    </row>
    <row r="205" spans="1:9" s="103" customFormat="1" x14ac:dyDescent="0.2">
      <c r="A205" s="86"/>
      <c r="B205" s="110" t="s">
        <v>312</v>
      </c>
      <c r="C205" s="107">
        <v>10</v>
      </c>
      <c r="D205" s="107">
        <v>10000</v>
      </c>
      <c r="E205" s="107">
        <v>10000</v>
      </c>
      <c r="F205" s="107">
        <v>10000</v>
      </c>
      <c r="G205" s="107">
        <v>10000</v>
      </c>
      <c r="H205" s="107">
        <v>10000</v>
      </c>
      <c r="I205" s="107">
        <v>10000</v>
      </c>
    </row>
    <row r="206" spans="1:9" s="41" customFormat="1" x14ac:dyDescent="0.2">
      <c r="A206" s="209"/>
      <c r="B206" s="60" t="s">
        <v>313</v>
      </c>
      <c r="C206" s="44">
        <v>45</v>
      </c>
      <c r="D206" s="44">
        <v>45000</v>
      </c>
      <c r="E206" s="44">
        <v>45000</v>
      </c>
      <c r="F206" s="44">
        <v>45000</v>
      </c>
      <c r="G206" s="44">
        <v>45000</v>
      </c>
      <c r="H206" s="44">
        <v>45000</v>
      </c>
      <c r="I206" s="44">
        <v>45000</v>
      </c>
    </row>
    <row r="207" spans="1:9" s="103" customFormat="1" x14ac:dyDescent="0.2">
      <c r="A207" s="86"/>
      <c r="B207" s="110" t="s">
        <v>314</v>
      </c>
      <c r="C207" s="107">
        <v>10</v>
      </c>
      <c r="D207" s="107">
        <v>10000</v>
      </c>
      <c r="E207" s="107">
        <v>10000</v>
      </c>
      <c r="F207" s="107">
        <v>10000</v>
      </c>
      <c r="G207" s="107">
        <v>10000</v>
      </c>
      <c r="H207" s="107">
        <v>10000</v>
      </c>
      <c r="I207" s="107">
        <v>10000</v>
      </c>
    </row>
    <row r="208" spans="1:9" s="33" customFormat="1" x14ac:dyDescent="0.2">
      <c r="A208" s="213"/>
      <c r="B208" s="56"/>
      <c r="C208" s="70"/>
      <c r="D208" s="70"/>
      <c r="E208" s="70"/>
      <c r="F208" s="70"/>
      <c r="G208" s="70"/>
      <c r="H208" s="70"/>
      <c r="I208" s="70"/>
    </row>
    <row r="209" spans="1:9" s="103" customFormat="1" ht="25.5" x14ac:dyDescent="0.2">
      <c r="A209" s="39">
        <v>4351</v>
      </c>
      <c r="B209" s="40" t="s">
        <v>315</v>
      </c>
      <c r="C209" s="87">
        <f t="shared" ref="C209:I209" si="33">SUM(C210:C211)</f>
        <v>720</v>
      </c>
      <c r="D209" s="87">
        <f t="shared" si="33"/>
        <v>720000</v>
      </c>
      <c r="E209" s="87">
        <f t="shared" si="33"/>
        <v>720000</v>
      </c>
      <c r="F209" s="87">
        <f t="shared" si="33"/>
        <v>720000</v>
      </c>
      <c r="G209" s="87">
        <f t="shared" si="33"/>
        <v>720000</v>
      </c>
      <c r="H209" s="87">
        <f t="shared" si="33"/>
        <v>720000</v>
      </c>
      <c r="I209" s="87">
        <f t="shared" si="33"/>
        <v>720000</v>
      </c>
    </row>
    <row r="210" spans="1:9" s="41" customFormat="1" x14ac:dyDescent="0.2">
      <c r="A210" s="209"/>
      <c r="B210" s="60" t="s">
        <v>316</v>
      </c>
      <c r="C210" s="44">
        <v>700</v>
      </c>
      <c r="D210" s="44">
        <v>700000</v>
      </c>
      <c r="E210" s="44">
        <v>700000</v>
      </c>
      <c r="F210" s="44">
        <v>700000</v>
      </c>
      <c r="G210" s="44">
        <v>700000</v>
      </c>
      <c r="H210" s="44">
        <v>700000</v>
      </c>
      <c r="I210" s="44">
        <v>700000</v>
      </c>
    </row>
    <row r="211" spans="1:9" s="103" customFormat="1" x14ac:dyDescent="0.2">
      <c r="A211" s="86"/>
      <c r="B211" s="110" t="s">
        <v>317</v>
      </c>
      <c r="C211" s="107">
        <v>20</v>
      </c>
      <c r="D211" s="107">
        <v>20000</v>
      </c>
      <c r="E211" s="107">
        <v>20000</v>
      </c>
      <c r="F211" s="107">
        <v>20000</v>
      </c>
      <c r="G211" s="107">
        <v>20000</v>
      </c>
      <c r="H211" s="107">
        <v>20000</v>
      </c>
      <c r="I211" s="107">
        <v>20000</v>
      </c>
    </row>
    <row r="212" spans="1:9" s="41" customFormat="1" x14ac:dyDescent="0.2">
      <c r="A212" s="214"/>
      <c r="B212" s="89"/>
      <c r="C212" s="54"/>
      <c r="D212" s="54"/>
      <c r="E212" s="54"/>
      <c r="F212" s="54"/>
      <c r="G212" s="54"/>
      <c r="H212" s="54"/>
      <c r="I212" s="54"/>
    </row>
    <row r="213" spans="1:9" s="103" customFormat="1" x14ac:dyDescent="0.2">
      <c r="A213" s="39">
        <v>4354</v>
      </c>
      <c r="B213" s="40" t="s">
        <v>318</v>
      </c>
      <c r="C213" s="87">
        <f t="shared" ref="C213:I213" si="34">SUM(C214)</f>
        <v>5</v>
      </c>
      <c r="D213" s="87">
        <f t="shared" si="34"/>
        <v>5000</v>
      </c>
      <c r="E213" s="87">
        <f t="shared" si="34"/>
        <v>5000</v>
      </c>
      <c r="F213" s="87">
        <f t="shared" si="34"/>
        <v>5000</v>
      </c>
      <c r="G213" s="87">
        <f t="shared" si="34"/>
        <v>5000</v>
      </c>
      <c r="H213" s="87">
        <f t="shared" si="34"/>
        <v>5000</v>
      </c>
      <c r="I213" s="87">
        <f t="shared" si="34"/>
        <v>5000</v>
      </c>
    </row>
    <row r="214" spans="1:9" s="41" customFormat="1" x14ac:dyDescent="0.2">
      <c r="A214" s="209"/>
      <c r="B214" s="60" t="s">
        <v>319</v>
      </c>
      <c r="C214" s="44">
        <v>5</v>
      </c>
      <c r="D214" s="44">
        <v>5000</v>
      </c>
      <c r="E214" s="44">
        <v>5000</v>
      </c>
      <c r="F214" s="44">
        <v>5000</v>
      </c>
      <c r="G214" s="44">
        <v>5000</v>
      </c>
      <c r="H214" s="44">
        <v>5000</v>
      </c>
      <c r="I214" s="44">
        <v>5000</v>
      </c>
    </row>
    <row r="215" spans="1:9" s="103" customFormat="1" x14ac:dyDescent="0.2">
      <c r="A215" s="88"/>
      <c r="B215" s="215"/>
      <c r="C215" s="216"/>
      <c r="D215" s="216"/>
      <c r="E215" s="216"/>
      <c r="F215" s="216"/>
      <c r="G215" s="216"/>
      <c r="H215" s="216"/>
      <c r="I215" s="216"/>
    </row>
    <row r="216" spans="1:9" s="41" customFormat="1" x14ac:dyDescent="0.2">
      <c r="A216" s="163">
        <v>4356</v>
      </c>
      <c r="B216" s="164" t="s">
        <v>320</v>
      </c>
      <c r="C216" s="211">
        <f t="shared" ref="C216:I216" si="35">SUM(C217:C218)</f>
        <v>20</v>
      </c>
      <c r="D216" s="211">
        <f t="shared" si="35"/>
        <v>20000</v>
      </c>
      <c r="E216" s="211">
        <f t="shared" si="35"/>
        <v>20000</v>
      </c>
      <c r="F216" s="211">
        <f t="shared" si="35"/>
        <v>20000</v>
      </c>
      <c r="G216" s="211">
        <f t="shared" si="35"/>
        <v>20000</v>
      </c>
      <c r="H216" s="211">
        <f t="shared" si="35"/>
        <v>20000</v>
      </c>
      <c r="I216" s="211">
        <f t="shared" si="35"/>
        <v>20000</v>
      </c>
    </row>
    <row r="217" spans="1:9" s="103" customFormat="1" x14ac:dyDescent="0.2">
      <c r="A217" s="86"/>
      <c r="B217" s="110" t="s">
        <v>319</v>
      </c>
      <c r="C217" s="107">
        <v>5</v>
      </c>
      <c r="D217" s="107">
        <v>5000</v>
      </c>
      <c r="E217" s="107">
        <v>5000</v>
      </c>
      <c r="F217" s="107">
        <v>5000</v>
      </c>
      <c r="G217" s="107">
        <v>5000</v>
      </c>
      <c r="H217" s="107">
        <v>5000</v>
      </c>
      <c r="I217" s="107">
        <v>5000</v>
      </c>
    </row>
    <row r="218" spans="1:9" s="41" customFormat="1" x14ac:dyDescent="0.2">
      <c r="A218" s="209"/>
      <c r="B218" s="60" t="s">
        <v>321</v>
      </c>
      <c r="C218" s="44">
        <v>15</v>
      </c>
      <c r="D218" s="44">
        <v>15000</v>
      </c>
      <c r="E218" s="44">
        <v>15000</v>
      </c>
      <c r="F218" s="44">
        <v>15000</v>
      </c>
      <c r="G218" s="44">
        <v>15000</v>
      </c>
      <c r="H218" s="44">
        <v>15000</v>
      </c>
      <c r="I218" s="44">
        <v>15000</v>
      </c>
    </row>
    <row r="219" spans="1:9" s="17" customFormat="1" x14ac:dyDescent="0.2">
      <c r="A219" s="88"/>
      <c r="B219" s="215"/>
      <c r="C219" s="203"/>
      <c r="D219" s="203"/>
      <c r="E219" s="203"/>
      <c r="F219" s="203"/>
      <c r="G219" s="203"/>
      <c r="H219" s="203"/>
      <c r="I219" s="203"/>
    </row>
    <row r="220" spans="1:9" s="41" customFormat="1" ht="25.5" x14ac:dyDescent="0.2">
      <c r="A220" s="163">
        <v>4357</v>
      </c>
      <c r="B220" s="164" t="s">
        <v>322</v>
      </c>
      <c r="C220" s="211">
        <f t="shared" ref="C220:I220" si="36">SUM(C221:C222)</f>
        <v>45</v>
      </c>
      <c r="D220" s="211">
        <f t="shared" si="36"/>
        <v>45000</v>
      </c>
      <c r="E220" s="211">
        <f t="shared" si="36"/>
        <v>45000</v>
      </c>
      <c r="F220" s="211">
        <f t="shared" si="36"/>
        <v>45000</v>
      </c>
      <c r="G220" s="211">
        <f t="shared" si="36"/>
        <v>45000</v>
      </c>
      <c r="H220" s="211">
        <f t="shared" si="36"/>
        <v>45000</v>
      </c>
      <c r="I220" s="211">
        <f t="shared" si="36"/>
        <v>45000</v>
      </c>
    </row>
    <row r="221" spans="1:9" s="103" customFormat="1" x14ac:dyDescent="0.2">
      <c r="A221" s="86"/>
      <c r="B221" s="110" t="s">
        <v>323</v>
      </c>
      <c r="C221" s="107">
        <v>35</v>
      </c>
      <c r="D221" s="107">
        <v>35000</v>
      </c>
      <c r="E221" s="107">
        <v>35000</v>
      </c>
      <c r="F221" s="107">
        <v>35000</v>
      </c>
      <c r="G221" s="107">
        <v>35000</v>
      </c>
      <c r="H221" s="107">
        <v>35000</v>
      </c>
      <c r="I221" s="107">
        <v>35000</v>
      </c>
    </row>
    <row r="222" spans="1:9" s="41" customFormat="1" x14ac:dyDescent="0.2">
      <c r="A222" s="209"/>
      <c r="B222" s="60" t="s">
        <v>324</v>
      </c>
      <c r="C222" s="44">
        <v>10</v>
      </c>
      <c r="D222" s="44">
        <v>10000</v>
      </c>
      <c r="E222" s="44">
        <v>10000</v>
      </c>
      <c r="F222" s="44">
        <v>10000</v>
      </c>
      <c r="G222" s="44">
        <v>10000</v>
      </c>
      <c r="H222" s="44">
        <v>10000</v>
      </c>
      <c r="I222" s="44">
        <v>10000</v>
      </c>
    </row>
    <row r="223" spans="1:9" s="17" customFormat="1" x14ac:dyDescent="0.2">
      <c r="A223" s="88"/>
      <c r="B223" s="215"/>
      <c r="C223" s="203"/>
      <c r="D223" s="203"/>
      <c r="E223" s="203"/>
      <c r="F223" s="203"/>
      <c r="G223" s="203"/>
      <c r="H223" s="203"/>
      <c r="I223" s="203"/>
    </row>
    <row r="224" spans="1:9" s="41" customFormat="1" x14ac:dyDescent="0.2">
      <c r="A224" s="163">
        <v>4359</v>
      </c>
      <c r="B224" s="164" t="s">
        <v>325</v>
      </c>
      <c r="C224" s="211">
        <f t="shared" ref="C224:I224" si="37">SUM(C225:C225)</f>
        <v>50</v>
      </c>
      <c r="D224" s="211">
        <f t="shared" si="37"/>
        <v>50000</v>
      </c>
      <c r="E224" s="211">
        <f t="shared" si="37"/>
        <v>50000</v>
      </c>
      <c r="F224" s="211">
        <f t="shared" si="37"/>
        <v>50000</v>
      </c>
      <c r="G224" s="211">
        <f t="shared" si="37"/>
        <v>50000</v>
      </c>
      <c r="H224" s="211">
        <f t="shared" si="37"/>
        <v>50000</v>
      </c>
      <c r="I224" s="211">
        <f t="shared" si="37"/>
        <v>50000</v>
      </c>
    </row>
    <row r="225" spans="1:9" s="103" customFormat="1" x14ac:dyDescent="0.2">
      <c r="A225" s="86"/>
      <c r="B225" s="110" t="s">
        <v>332</v>
      </c>
      <c r="C225" s="107">
        <v>50</v>
      </c>
      <c r="D225" s="107">
        <v>50000</v>
      </c>
      <c r="E225" s="107">
        <v>50000</v>
      </c>
      <c r="F225" s="107">
        <v>50000</v>
      </c>
      <c r="G225" s="107">
        <v>50000</v>
      </c>
      <c r="H225" s="107">
        <v>50000</v>
      </c>
      <c r="I225" s="107">
        <v>50000</v>
      </c>
    </row>
    <row r="226" spans="1:9" s="33" customFormat="1" x14ac:dyDescent="0.2">
      <c r="A226" s="214"/>
      <c r="B226" s="89"/>
      <c r="C226" s="70"/>
      <c r="D226" s="70"/>
      <c r="E226" s="70"/>
      <c r="F226" s="70"/>
      <c r="G226" s="70"/>
      <c r="H226" s="70"/>
      <c r="I226" s="70"/>
    </row>
    <row r="227" spans="1:9" s="103" customFormat="1" x14ac:dyDescent="0.2">
      <c r="A227" s="39">
        <v>4371</v>
      </c>
      <c r="B227" s="40" t="s">
        <v>326</v>
      </c>
      <c r="C227" s="87">
        <f t="shared" ref="C227:I227" si="38">SUM(C228)</f>
        <v>15</v>
      </c>
      <c r="D227" s="87">
        <f t="shared" si="38"/>
        <v>15000</v>
      </c>
      <c r="E227" s="87">
        <f t="shared" si="38"/>
        <v>15000</v>
      </c>
      <c r="F227" s="87">
        <f t="shared" si="38"/>
        <v>15000</v>
      </c>
      <c r="G227" s="87">
        <f t="shared" si="38"/>
        <v>15000</v>
      </c>
      <c r="H227" s="87">
        <f t="shared" si="38"/>
        <v>15000</v>
      </c>
      <c r="I227" s="87">
        <f t="shared" si="38"/>
        <v>15000</v>
      </c>
    </row>
    <row r="228" spans="1:9" s="41" customFormat="1" x14ac:dyDescent="0.2">
      <c r="A228" s="209"/>
      <c r="B228" s="60" t="s">
        <v>319</v>
      </c>
      <c r="C228" s="44">
        <v>15</v>
      </c>
      <c r="D228" s="44">
        <v>15000</v>
      </c>
      <c r="E228" s="44">
        <v>15000</v>
      </c>
      <c r="F228" s="44">
        <v>15000</v>
      </c>
      <c r="G228" s="44">
        <v>15000</v>
      </c>
      <c r="H228" s="44">
        <v>15000</v>
      </c>
      <c r="I228" s="44">
        <v>15000</v>
      </c>
    </row>
    <row r="229" spans="1:9" s="17" customFormat="1" x14ac:dyDescent="0.2">
      <c r="A229" s="88"/>
      <c r="B229" s="215"/>
      <c r="C229" s="203"/>
      <c r="D229" s="203"/>
      <c r="E229" s="203"/>
      <c r="F229" s="203"/>
      <c r="G229" s="203"/>
      <c r="H229" s="203"/>
      <c r="I229" s="203"/>
    </row>
    <row r="230" spans="1:9" s="41" customFormat="1" x14ac:dyDescent="0.2">
      <c r="A230" s="163">
        <v>4374</v>
      </c>
      <c r="B230" s="164" t="s">
        <v>327</v>
      </c>
      <c r="C230" s="211">
        <f>SUM(C231)</f>
        <v>40</v>
      </c>
      <c r="D230" s="211">
        <f t="shared" ref="D230:I230" si="39">SUM(D231:D231)</f>
        <v>40000</v>
      </c>
      <c r="E230" s="211">
        <f t="shared" si="39"/>
        <v>40000</v>
      </c>
      <c r="F230" s="211">
        <f t="shared" si="39"/>
        <v>40000</v>
      </c>
      <c r="G230" s="211">
        <f t="shared" si="39"/>
        <v>40000</v>
      </c>
      <c r="H230" s="211">
        <f t="shared" si="39"/>
        <v>40000</v>
      </c>
      <c r="I230" s="211">
        <f t="shared" si="39"/>
        <v>40000</v>
      </c>
    </row>
    <row r="231" spans="1:9" s="103" customFormat="1" x14ac:dyDescent="0.2">
      <c r="A231" s="86"/>
      <c r="B231" s="110" t="s">
        <v>328</v>
      </c>
      <c r="C231" s="107">
        <v>40</v>
      </c>
      <c r="D231" s="107">
        <v>40000</v>
      </c>
      <c r="E231" s="107">
        <v>40000</v>
      </c>
      <c r="F231" s="107">
        <v>40000</v>
      </c>
      <c r="G231" s="107">
        <v>40000</v>
      </c>
      <c r="H231" s="107">
        <v>40000</v>
      </c>
      <c r="I231" s="107">
        <v>40000</v>
      </c>
    </row>
    <row r="232" spans="1:9" s="33" customFormat="1" x14ac:dyDescent="0.2">
      <c r="A232" s="214"/>
      <c r="B232" s="89"/>
      <c r="C232" s="70"/>
      <c r="D232" s="70"/>
      <c r="E232" s="70"/>
      <c r="F232" s="70"/>
      <c r="G232" s="70"/>
      <c r="H232" s="70"/>
      <c r="I232" s="70"/>
    </row>
    <row r="233" spans="1:9" s="103" customFormat="1" x14ac:dyDescent="0.2">
      <c r="A233" s="39">
        <v>4378</v>
      </c>
      <c r="B233" s="40" t="s">
        <v>329</v>
      </c>
      <c r="C233" s="87">
        <f t="shared" ref="C233:I233" si="40">SUM(C234)</f>
        <v>30</v>
      </c>
      <c r="D233" s="87">
        <f t="shared" si="40"/>
        <v>30000</v>
      </c>
      <c r="E233" s="87">
        <f t="shared" si="40"/>
        <v>30000</v>
      </c>
      <c r="F233" s="87">
        <f t="shared" si="40"/>
        <v>30000</v>
      </c>
      <c r="G233" s="87">
        <f t="shared" si="40"/>
        <v>30000</v>
      </c>
      <c r="H233" s="87">
        <f t="shared" si="40"/>
        <v>30000</v>
      </c>
      <c r="I233" s="87">
        <f t="shared" si="40"/>
        <v>30000</v>
      </c>
    </row>
    <row r="234" spans="1:9" s="41" customFormat="1" x14ac:dyDescent="0.2">
      <c r="A234" s="209"/>
      <c r="B234" s="60" t="s">
        <v>330</v>
      </c>
      <c r="C234" s="44">
        <v>30</v>
      </c>
      <c r="D234" s="44">
        <v>30000</v>
      </c>
      <c r="E234" s="44">
        <v>30000</v>
      </c>
      <c r="F234" s="44">
        <v>30000</v>
      </c>
      <c r="G234" s="44">
        <v>30000</v>
      </c>
      <c r="H234" s="44">
        <v>30000</v>
      </c>
      <c r="I234" s="44">
        <v>30000</v>
      </c>
    </row>
    <row r="235" spans="1:9" s="17" customFormat="1" x14ac:dyDescent="0.2">
      <c r="A235" s="88"/>
      <c r="B235" s="215"/>
      <c r="C235" s="203"/>
      <c r="D235" s="203"/>
      <c r="E235" s="203"/>
      <c r="F235" s="203"/>
      <c r="G235" s="203"/>
      <c r="H235" s="203"/>
      <c r="I235" s="203"/>
    </row>
    <row r="236" spans="1:9" s="33" customFormat="1" x14ac:dyDescent="0.2">
      <c r="A236" s="163">
        <v>4379</v>
      </c>
      <c r="B236" s="164" t="s">
        <v>86</v>
      </c>
      <c r="C236" s="166">
        <f t="shared" ref="C236:I236" si="41">SUM(C237)</f>
        <v>5</v>
      </c>
      <c r="D236" s="166">
        <f t="shared" si="41"/>
        <v>0</v>
      </c>
      <c r="E236" s="166">
        <f t="shared" si="41"/>
        <v>0</v>
      </c>
      <c r="F236" s="166">
        <f t="shared" si="41"/>
        <v>0</v>
      </c>
      <c r="G236" s="166">
        <f t="shared" si="41"/>
        <v>0</v>
      </c>
      <c r="H236" s="166">
        <f t="shared" si="41"/>
        <v>0</v>
      </c>
      <c r="I236" s="166">
        <f t="shared" si="41"/>
        <v>0</v>
      </c>
    </row>
    <row r="237" spans="1:9" s="17" customFormat="1" x14ac:dyDescent="0.2">
      <c r="A237" s="142"/>
      <c r="B237" s="6" t="s">
        <v>87</v>
      </c>
      <c r="C237" s="5">
        <v>5</v>
      </c>
      <c r="D237" s="5">
        <v>0</v>
      </c>
      <c r="E237" s="5">
        <v>0</v>
      </c>
      <c r="F237" s="5"/>
      <c r="G237" s="5"/>
      <c r="H237" s="5"/>
      <c r="I237" s="5">
        <v>0</v>
      </c>
    </row>
    <row r="238" spans="1:9" s="33" customFormat="1" x14ac:dyDescent="0.2">
      <c r="A238" s="56"/>
      <c r="B238" s="57"/>
      <c r="C238" s="70"/>
      <c r="D238" s="70"/>
      <c r="E238" s="70"/>
      <c r="F238" s="70"/>
      <c r="G238" s="70"/>
      <c r="H238" s="70"/>
      <c r="I238" s="70"/>
    </row>
    <row r="239" spans="1:9" s="17" customFormat="1" x14ac:dyDescent="0.2">
      <c r="A239" s="90">
        <v>5212</v>
      </c>
      <c r="B239" s="91" t="s">
        <v>157</v>
      </c>
      <c r="C239" s="50">
        <f t="shared" ref="C239:I239" si="42">SUM(C240)</f>
        <v>4</v>
      </c>
      <c r="D239" s="50">
        <f t="shared" si="42"/>
        <v>0</v>
      </c>
      <c r="E239" s="50">
        <f t="shared" si="42"/>
        <v>0</v>
      </c>
      <c r="F239" s="50">
        <f t="shared" si="42"/>
        <v>0</v>
      </c>
      <c r="G239" s="50">
        <f t="shared" si="42"/>
        <v>0</v>
      </c>
      <c r="H239" s="50">
        <f t="shared" si="42"/>
        <v>0</v>
      </c>
      <c r="I239" s="50">
        <f t="shared" si="42"/>
        <v>0</v>
      </c>
    </row>
    <row r="240" spans="1:9" s="33" customFormat="1" x14ac:dyDescent="0.2">
      <c r="A240" s="45"/>
      <c r="B240" s="46" t="s">
        <v>158</v>
      </c>
      <c r="C240" s="53">
        <v>4</v>
      </c>
      <c r="D240" s="53">
        <v>0</v>
      </c>
      <c r="E240" s="53">
        <v>0</v>
      </c>
      <c r="F240" s="53"/>
      <c r="G240" s="53"/>
      <c r="H240" s="53"/>
      <c r="I240" s="53">
        <v>0</v>
      </c>
    </row>
    <row r="241" spans="1:9" s="17" customFormat="1" x14ac:dyDescent="0.2">
      <c r="A241" s="185"/>
      <c r="B241" s="186"/>
      <c r="C241" s="203"/>
      <c r="D241" s="203"/>
      <c r="E241" s="203"/>
      <c r="F241" s="203"/>
      <c r="G241" s="203"/>
      <c r="H241" s="203"/>
      <c r="I241" s="203"/>
    </row>
    <row r="242" spans="1:9" s="33" customFormat="1" x14ac:dyDescent="0.2">
      <c r="A242" s="217">
        <v>5272</v>
      </c>
      <c r="B242" s="218" t="s">
        <v>203</v>
      </c>
      <c r="C242" s="166">
        <f t="shared" ref="C242:I242" si="43">SUM(C243:C243)</f>
        <v>20</v>
      </c>
      <c r="D242" s="166">
        <f t="shared" si="43"/>
        <v>0</v>
      </c>
      <c r="E242" s="166">
        <f t="shared" si="43"/>
        <v>0</v>
      </c>
      <c r="F242" s="166">
        <f t="shared" si="43"/>
        <v>0</v>
      </c>
      <c r="G242" s="166">
        <f t="shared" si="43"/>
        <v>0</v>
      </c>
      <c r="H242" s="166">
        <f t="shared" si="43"/>
        <v>0</v>
      </c>
      <c r="I242" s="166">
        <f t="shared" si="43"/>
        <v>0</v>
      </c>
    </row>
    <row r="243" spans="1:9" s="17" customFormat="1" x14ac:dyDescent="0.2">
      <c r="A243" s="142"/>
      <c r="B243" s="6" t="s">
        <v>159</v>
      </c>
      <c r="C243" s="5">
        <v>20</v>
      </c>
      <c r="D243" s="5">
        <v>0</v>
      </c>
      <c r="E243" s="5">
        <v>0</v>
      </c>
      <c r="F243" s="5"/>
      <c r="G243" s="5"/>
      <c r="H243" s="5"/>
      <c r="I243" s="5">
        <v>0</v>
      </c>
    </row>
    <row r="244" spans="1:9" s="33" customFormat="1" x14ac:dyDescent="0.2">
      <c r="A244" s="31"/>
      <c r="B244" s="48"/>
      <c r="C244" s="49"/>
      <c r="D244" s="49"/>
      <c r="E244" s="49"/>
      <c r="F244" s="49"/>
      <c r="G244" s="49"/>
      <c r="H244" s="49"/>
      <c r="I244" s="49"/>
    </row>
    <row r="245" spans="1:9" s="179" customFormat="1" x14ac:dyDescent="0.2">
      <c r="A245" s="39">
        <v>5311</v>
      </c>
      <c r="B245" s="40" t="s">
        <v>18</v>
      </c>
      <c r="C245" s="50">
        <f t="shared" ref="C245:I245" si="44">SUM(C246:C253)</f>
        <v>5218</v>
      </c>
      <c r="D245" s="50">
        <f t="shared" si="44"/>
        <v>2229099.0099999998</v>
      </c>
      <c r="E245" s="50">
        <f t="shared" si="44"/>
        <v>2695287.51</v>
      </c>
      <c r="F245" s="50">
        <f t="shared" si="44"/>
        <v>3019414.65</v>
      </c>
      <c r="G245" s="50">
        <f t="shared" si="44"/>
        <v>3390713.51</v>
      </c>
      <c r="H245" s="50">
        <f t="shared" si="44"/>
        <v>3853457.73</v>
      </c>
      <c r="I245" s="50">
        <f t="shared" si="44"/>
        <v>4659177.2300000004</v>
      </c>
    </row>
    <row r="246" spans="1:9" s="17" customFormat="1" x14ac:dyDescent="0.2">
      <c r="A246" s="22"/>
      <c r="B246" s="170" t="s">
        <v>175</v>
      </c>
      <c r="C246" s="24">
        <v>3042</v>
      </c>
      <c r="D246" s="24">
        <v>1285583</v>
      </c>
      <c r="E246" s="24">
        <v>1592502</v>
      </c>
      <c r="F246" s="24">
        <v>1823007</v>
      </c>
      <c r="G246" s="24">
        <v>2080879</v>
      </c>
      <c r="H246" s="24">
        <v>2324073</v>
      </c>
      <c r="I246" s="24">
        <v>2846534</v>
      </c>
    </row>
    <row r="247" spans="1:9" s="33" customFormat="1" x14ac:dyDescent="0.2">
      <c r="A247" s="45"/>
      <c r="B247" s="46" t="s">
        <v>41</v>
      </c>
      <c r="C247" s="44">
        <f>761+274</f>
        <v>1035</v>
      </c>
      <c r="D247" s="44">
        <v>436591</v>
      </c>
      <c r="E247" s="44">
        <v>540859</v>
      </c>
      <c r="F247" s="44">
        <v>619148</v>
      </c>
      <c r="G247" s="44">
        <v>706741</v>
      </c>
      <c r="H247" s="44">
        <v>789343</v>
      </c>
      <c r="I247" s="44">
        <v>967831</v>
      </c>
    </row>
    <row r="248" spans="1:9" s="17" customFormat="1" x14ac:dyDescent="0.2">
      <c r="A248" s="142"/>
      <c r="B248" s="6" t="s">
        <v>176</v>
      </c>
      <c r="C248" s="5">
        <v>61</v>
      </c>
      <c r="D248" s="5">
        <v>5418</v>
      </c>
      <c r="E248" s="5">
        <v>5418</v>
      </c>
      <c r="F248" s="5">
        <v>5418</v>
      </c>
      <c r="G248" s="5">
        <v>5418</v>
      </c>
      <c r="H248" s="5">
        <v>10490</v>
      </c>
      <c r="I248" s="5">
        <v>17432</v>
      </c>
    </row>
    <row r="249" spans="1:9" s="33" customFormat="1" x14ac:dyDescent="0.2">
      <c r="A249" s="45"/>
      <c r="B249" s="46" t="s">
        <v>54</v>
      </c>
      <c r="C249" s="53">
        <v>647</v>
      </c>
      <c r="D249" s="53">
        <v>306894.01</v>
      </c>
      <c r="E249" s="53">
        <v>352246.51</v>
      </c>
      <c r="F249" s="53">
        <v>361508.65</v>
      </c>
      <c r="G249" s="53">
        <v>384310.51</v>
      </c>
      <c r="H249" s="53">
        <v>401748.73</v>
      </c>
      <c r="I249" s="53">
        <v>493612.23</v>
      </c>
    </row>
    <row r="250" spans="1:9" s="17" customFormat="1" x14ac:dyDescent="0.2">
      <c r="A250" s="142"/>
      <c r="B250" s="6" t="s">
        <v>298</v>
      </c>
      <c r="C250" s="5">
        <v>110</v>
      </c>
      <c r="D250" s="5">
        <v>0</v>
      </c>
      <c r="E250" s="5">
        <v>0</v>
      </c>
      <c r="F250" s="5">
        <v>0</v>
      </c>
      <c r="G250" s="5">
        <v>0</v>
      </c>
      <c r="H250" s="5">
        <v>107327</v>
      </c>
      <c r="I250" s="5">
        <v>107327</v>
      </c>
    </row>
    <row r="251" spans="1:9" s="33" customFormat="1" x14ac:dyDescent="0.2">
      <c r="A251" s="45"/>
      <c r="B251" s="46" t="s">
        <v>140</v>
      </c>
      <c r="C251" s="53">
        <v>171</v>
      </c>
      <c r="D251" s="53">
        <v>50610</v>
      </c>
      <c r="E251" s="53">
        <v>60259</v>
      </c>
      <c r="F251" s="53">
        <v>61689</v>
      </c>
      <c r="G251" s="53">
        <v>64721</v>
      </c>
      <c r="H251" s="53">
        <v>71832</v>
      </c>
      <c r="I251" s="53">
        <v>77797</v>
      </c>
    </row>
    <row r="252" spans="1:9" s="17" customFormat="1" x14ac:dyDescent="0.2">
      <c r="A252" s="142"/>
      <c r="B252" s="6" t="s">
        <v>349</v>
      </c>
      <c r="C252" s="5">
        <v>32</v>
      </c>
      <c r="D252" s="5">
        <v>24003</v>
      </c>
      <c r="E252" s="5">
        <v>24003</v>
      </c>
      <c r="F252" s="5">
        <v>28644</v>
      </c>
      <c r="G252" s="5">
        <v>28644</v>
      </c>
      <c r="H252" s="5">
        <v>28644</v>
      </c>
      <c r="I252" s="5">
        <v>28644</v>
      </c>
    </row>
    <row r="253" spans="1:9" s="33" customFormat="1" x14ac:dyDescent="0.2">
      <c r="A253" s="45"/>
      <c r="B253" s="46" t="s">
        <v>147</v>
      </c>
      <c r="C253" s="53">
        <v>120</v>
      </c>
      <c r="D253" s="53">
        <v>120000</v>
      </c>
      <c r="E253" s="53">
        <v>120000</v>
      </c>
      <c r="F253" s="53">
        <v>120000</v>
      </c>
      <c r="G253" s="53">
        <v>120000</v>
      </c>
      <c r="H253" s="53">
        <v>120000</v>
      </c>
      <c r="I253" s="53">
        <v>120000</v>
      </c>
    </row>
    <row r="254" spans="1:9" s="17" customFormat="1" x14ac:dyDescent="0.2">
      <c r="A254" s="185"/>
      <c r="B254" s="186"/>
      <c r="C254" s="187"/>
      <c r="D254" s="187"/>
      <c r="E254" s="187"/>
      <c r="F254" s="187"/>
      <c r="G254" s="187"/>
      <c r="H254" s="187"/>
      <c r="I254" s="187"/>
    </row>
    <row r="255" spans="1:9" s="63" customFormat="1" x14ac:dyDescent="0.2">
      <c r="A255" s="163">
        <v>5512</v>
      </c>
      <c r="B255" s="164" t="s">
        <v>19</v>
      </c>
      <c r="C255" s="211">
        <f t="shared" ref="C255:I255" si="45">SUM(C256:C259)</f>
        <v>9267.5</v>
      </c>
      <c r="D255" s="211">
        <f t="shared" si="45"/>
        <v>8169813.3600000003</v>
      </c>
      <c r="E255" s="211">
        <f t="shared" si="45"/>
        <v>8367522.46</v>
      </c>
      <c r="F255" s="211">
        <f t="shared" si="45"/>
        <v>8445813.7300000004</v>
      </c>
      <c r="G255" s="211">
        <f t="shared" si="45"/>
        <v>8512143.0299999993</v>
      </c>
      <c r="H255" s="211">
        <f t="shared" si="45"/>
        <v>8586701.0299999993</v>
      </c>
      <c r="I255" s="211">
        <f t="shared" si="45"/>
        <v>9007910.3300000001</v>
      </c>
    </row>
    <row r="256" spans="1:9" s="17" customFormat="1" x14ac:dyDescent="0.2">
      <c r="A256" s="142"/>
      <c r="B256" s="6" t="s">
        <v>175</v>
      </c>
      <c r="C256" s="5">
        <v>555</v>
      </c>
      <c r="D256" s="5">
        <v>256845</v>
      </c>
      <c r="E256" s="5">
        <v>294164</v>
      </c>
      <c r="F256" s="5">
        <v>328106</v>
      </c>
      <c r="G256" s="5">
        <v>366065</v>
      </c>
      <c r="H256" s="5">
        <v>405204</v>
      </c>
      <c r="I256" s="5">
        <v>532787</v>
      </c>
    </row>
    <row r="257" spans="1:9" s="33" customFormat="1" x14ac:dyDescent="0.2">
      <c r="A257" s="45"/>
      <c r="B257" s="46" t="s">
        <v>41</v>
      </c>
      <c r="C257" s="53">
        <v>80</v>
      </c>
      <c r="D257" s="53">
        <v>23270</v>
      </c>
      <c r="E257" s="53">
        <v>27690</v>
      </c>
      <c r="F257" s="53">
        <v>32110</v>
      </c>
      <c r="G257" s="53">
        <v>36530</v>
      </c>
      <c r="H257" s="53">
        <v>40950</v>
      </c>
      <c r="I257" s="53">
        <v>51490</v>
      </c>
    </row>
    <row r="258" spans="1:9" s="17" customFormat="1" x14ac:dyDescent="0.2">
      <c r="A258" s="142"/>
      <c r="B258" s="6" t="s">
        <v>54</v>
      </c>
      <c r="C258" s="5">
        <v>953.5</v>
      </c>
      <c r="D258" s="5">
        <v>309048.36</v>
      </c>
      <c r="E258" s="5">
        <v>465018.46</v>
      </c>
      <c r="F258" s="5">
        <v>504947.73</v>
      </c>
      <c r="G258" s="5">
        <v>528898.03</v>
      </c>
      <c r="H258" s="5">
        <v>559897.03</v>
      </c>
      <c r="I258" s="5">
        <v>842983.33</v>
      </c>
    </row>
    <row r="259" spans="1:9" s="33" customFormat="1" x14ac:dyDescent="0.2">
      <c r="A259" s="45"/>
      <c r="B259" s="46" t="s">
        <v>206</v>
      </c>
      <c r="C259" s="44">
        <v>7679</v>
      </c>
      <c r="D259" s="44">
        <v>7580650</v>
      </c>
      <c r="E259" s="44">
        <v>7580650</v>
      </c>
      <c r="F259" s="44">
        <v>7580650</v>
      </c>
      <c r="G259" s="44">
        <v>7580650</v>
      </c>
      <c r="H259" s="44">
        <v>7580650</v>
      </c>
      <c r="I259" s="44">
        <v>7580650</v>
      </c>
    </row>
    <row r="260" spans="1:9" s="17" customFormat="1" x14ac:dyDescent="0.2">
      <c r="A260" s="185"/>
      <c r="B260" s="186"/>
      <c r="C260" s="187"/>
      <c r="D260" s="187"/>
      <c r="E260" s="187"/>
      <c r="F260" s="187"/>
      <c r="G260" s="187"/>
      <c r="H260" s="187"/>
      <c r="I260" s="187"/>
    </row>
    <row r="261" spans="1:9" s="33" customFormat="1" x14ac:dyDescent="0.2">
      <c r="A261" s="163">
        <v>6112</v>
      </c>
      <c r="B261" s="164" t="s">
        <v>20</v>
      </c>
      <c r="C261" s="166">
        <f t="shared" ref="C261:I261" si="46">SUM(C262:C263)</f>
        <v>2707</v>
      </c>
      <c r="D261" s="166">
        <f t="shared" si="46"/>
        <v>1354866</v>
      </c>
      <c r="E261" s="166">
        <f t="shared" si="46"/>
        <v>1574976</v>
      </c>
      <c r="F261" s="166">
        <f t="shared" si="46"/>
        <v>1786697</v>
      </c>
      <c r="G261" s="166">
        <f t="shared" si="46"/>
        <v>2004970</v>
      </c>
      <c r="H261" s="166">
        <f t="shared" si="46"/>
        <v>2237804</v>
      </c>
      <c r="I261" s="166">
        <f t="shared" si="46"/>
        <v>2699169</v>
      </c>
    </row>
    <row r="262" spans="1:9" s="17" customFormat="1" x14ac:dyDescent="0.2">
      <c r="A262" s="59"/>
      <c r="B262" s="110" t="s">
        <v>177</v>
      </c>
      <c r="C262" s="5">
        <v>2627</v>
      </c>
      <c r="D262" s="5">
        <v>1280593</v>
      </c>
      <c r="E262" s="5">
        <v>1500703</v>
      </c>
      <c r="F262" s="5">
        <v>1712424</v>
      </c>
      <c r="G262" s="5">
        <v>1930697</v>
      </c>
      <c r="H262" s="5">
        <v>2163531</v>
      </c>
      <c r="I262" s="5">
        <v>2624896</v>
      </c>
    </row>
    <row r="263" spans="1:9" s="33" customFormat="1" x14ac:dyDescent="0.2">
      <c r="A263" s="177"/>
      <c r="B263" s="60" t="s">
        <v>82</v>
      </c>
      <c r="C263" s="53">
        <v>80</v>
      </c>
      <c r="D263" s="53">
        <v>74273</v>
      </c>
      <c r="E263" s="53">
        <v>74273</v>
      </c>
      <c r="F263" s="53">
        <v>74273</v>
      </c>
      <c r="G263" s="53">
        <v>74273</v>
      </c>
      <c r="H263" s="53">
        <v>74273</v>
      </c>
      <c r="I263" s="53">
        <v>74273</v>
      </c>
    </row>
    <row r="264" spans="1:9" s="17" customFormat="1" x14ac:dyDescent="0.2">
      <c r="A264" s="65"/>
      <c r="B264" s="215"/>
      <c r="C264" s="187"/>
      <c r="D264" s="187"/>
      <c r="E264" s="187"/>
      <c r="F264" s="187"/>
      <c r="G264" s="187"/>
      <c r="H264" s="187"/>
      <c r="I264" s="187"/>
    </row>
    <row r="265" spans="1:9" s="33" customFormat="1" x14ac:dyDescent="0.2">
      <c r="A265" s="163">
        <v>6114</v>
      </c>
      <c r="B265" s="164" t="s">
        <v>380</v>
      </c>
      <c r="C265" s="166">
        <f t="shared" ref="C265:I265" si="47">SUM(C266:C267)</f>
        <v>272</v>
      </c>
      <c r="D265" s="166">
        <f t="shared" si="47"/>
        <v>0</v>
      </c>
      <c r="E265" s="166">
        <f t="shared" si="47"/>
        <v>0</v>
      </c>
      <c r="F265" s="166">
        <f t="shared" si="47"/>
        <v>0</v>
      </c>
      <c r="G265" s="166">
        <f t="shared" si="47"/>
        <v>0</v>
      </c>
      <c r="H265" s="166">
        <f t="shared" si="47"/>
        <v>15271</v>
      </c>
      <c r="I265" s="166">
        <f t="shared" si="47"/>
        <v>231641</v>
      </c>
    </row>
    <row r="266" spans="1:9" s="17" customFormat="1" x14ac:dyDescent="0.2">
      <c r="A266" s="59"/>
      <c r="B266" s="110" t="s">
        <v>381</v>
      </c>
      <c r="C266" s="5">
        <v>272</v>
      </c>
      <c r="D266" s="5"/>
      <c r="E266" s="5"/>
      <c r="F266" s="5"/>
      <c r="G266" s="5"/>
      <c r="H266" s="5">
        <v>15271</v>
      </c>
      <c r="I266" s="5">
        <v>231641</v>
      </c>
    </row>
    <row r="267" spans="1:9" s="33" customFormat="1" x14ac:dyDescent="0.2">
      <c r="A267" s="193"/>
      <c r="B267" s="89"/>
      <c r="C267" s="49"/>
      <c r="D267" s="49"/>
      <c r="E267" s="49"/>
      <c r="F267" s="49"/>
      <c r="G267" s="49"/>
      <c r="H267" s="49"/>
      <c r="I267" s="49"/>
    </row>
    <row r="268" spans="1:9" s="17" customFormat="1" x14ac:dyDescent="0.2">
      <c r="A268" s="39">
        <v>6118</v>
      </c>
      <c r="B268" s="40" t="s">
        <v>382</v>
      </c>
      <c r="C268" s="50">
        <f t="shared" ref="C268:I268" si="48">SUM(C269:C270)</f>
        <v>30</v>
      </c>
      <c r="D268" s="50">
        <f t="shared" si="48"/>
        <v>0</v>
      </c>
      <c r="E268" s="50">
        <f t="shared" si="48"/>
        <v>0</v>
      </c>
      <c r="F268" s="50">
        <f t="shared" si="48"/>
        <v>0</v>
      </c>
      <c r="G268" s="50">
        <f t="shared" si="48"/>
        <v>0</v>
      </c>
      <c r="H268" s="50">
        <f t="shared" si="48"/>
        <v>0</v>
      </c>
      <c r="I268" s="50">
        <f t="shared" si="48"/>
        <v>4512.3999999999996</v>
      </c>
    </row>
    <row r="269" spans="1:9" s="33" customFormat="1" x14ac:dyDescent="0.2">
      <c r="A269" s="177"/>
      <c r="B269" s="60" t="s">
        <v>383</v>
      </c>
      <c r="C269" s="53">
        <v>30</v>
      </c>
      <c r="D269" s="53"/>
      <c r="E269" s="53"/>
      <c r="F269" s="53"/>
      <c r="G269" s="53"/>
      <c r="H269" s="53">
        <v>0</v>
      </c>
      <c r="I269" s="53">
        <v>4512.3999999999996</v>
      </c>
    </row>
    <row r="270" spans="1:9" s="17" customFormat="1" x14ac:dyDescent="0.2">
      <c r="A270" s="65"/>
      <c r="B270" s="215"/>
      <c r="C270" s="187"/>
      <c r="D270" s="187"/>
      <c r="E270" s="187"/>
      <c r="F270" s="187"/>
      <c r="G270" s="187"/>
      <c r="H270" s="187"/>
      <c r="I270" s="187"/>
    </row>
    <row r="271" spans="1:9" s="63" customFormat="1" x14ac:dyDescent="0.2">
      <c r="A271" s="163">
        <v>6171</v>
      </c>
      <c r="B271" s="164" t="s">
        <v>216</v>
      </c>
      <c r="C271" s="166">
        <f t="shared" ref="C271:I271" si="49">SUM(C272:C283)</f>
        <v>7777</v>
      </c>
      <c r="D271" s="166">
        <f t="shared" si="49"/>
        <v>2614948.3100000005</v>
      </c>
      <c r="E271" s="166">
        <f t="shared" si="49"/>
        <v>2819075.5200000005</v>
      </c>
      <c r="F271" s="166">
        <f t="shared" si="49"/>
        <v>3198705.2700000005</v>
      </c>
      <c r="G271" s="166">
        <f t="shared" si="49"/>
        <v>3404394.7800000003</v>
      </c>
      <c r="H271" s="166">
        <f t="shared" si="49"/>
        <v>3931413.33</v>
      </c>
      <c r="I271" s="166">
        <f t="shared" si="49"/>
        <v>4748781.3899999997</v>
      </c>
    </row>
    <row r="272" spans="1:9" s="2" customFormat="1" ht="25.5" x14ac:dyDescent="0.2">
      <c r="A272" s="191"/>
      <c r="B272" s="6" t="s">
        <v>184</v>
      </c>
      <c r="C272" s="107">
        <v>1307</v>
      </c>
      <c r="D272" s="107">
        <v>557092.47</v>
      </c>
      <c r="E272" s="107">
        <v>682438.3</v>
      </c>
      <c r="F272" s="107">
        <v>718202.55</v>
      </c>
      <c r="G272" s="107">
        <v>742269.45</v>
      </c>
      <c r="H272" s="107">
        <v>813009.45</v>
      </c>
      <c r="I272" s="107">
        <v>980286.63</v>
      </c>
    </row>
    <row r="273" spans="1:9" s="2" customFormat="1" x14ac:dyDescent="0.2">
      <c r="A273" s="191"/>
      <c r="B273" s="6" t="s">
        <v>201</v>
      </c>
      <c r="C273" s="107">
        <v>65</v>
      </c>
      <c r="D273" s="107">
        <v>27014.39</v>
      </c>
      <c r="E273" s="107">
        <v>30796.69</v>
      </c>
      <c r="F273" s="107">
        <v>35112.53</v>
      </c>
      <c r="G273" s="107">
        <v>38860.300000000003</v>
      </c>
      <c r="H273" s="107">
        <v>41336.6</v>
      </c>
      <c r="I273" s="107">
        <v>54809.39</v>
      </c>
    </row>
    <row r="274" spans="1:9" s="2" customFormat="1" x14ac:dyDescent="0.2">
      <c r="A274" s="191"/>
      <c r="B274" s="6" t="s">
        <v>183</v>
      </c>
      <c r="C274" s="107">
        <v>3268</v>
      </c>
      <c r="D274" s="107">
        <v>1521462.26</v>
      </c>
      <c r="E274" s="107">
        <v>1592612.45</v>
      </c>
      <c r="F274" s="107">
        <v>1902309.27</v>
      </c>
      <c r="G274" s="107">
        <v>2000116.58</v>
      </c>
      <c r="H274" s="107">
        <v>2410521.19</v>
      </c>
      <c r="I274" s="107">
        <v>2877358.06</v>
      </c>
    </row>
    <row r="275" spans="1:9" s="2" customFormat="1" x14ac:dyDescent="0.2">
      <c r="A275" s="191"/>
      <c r="B275" s="6" t="s">
        <v>82</v>
      </c>
      <c r="C275" s="107">
        <v>440</v>
      </c>
      <c r="D275" s="107">
        <v>164389.5</v>
      </c>
      <c r="E275" s="107">
        <v>167661.5</v>
      </c>
      <c r="F275" s="107">
        <v>180636.5</v>
      </c>
      <c r="G275" s="107">
        <v>240924.5</v>
      </c>
      <c r="H275" s="107">
        <v>279385</v>
      </c>
      <c r="I275" s="107">
        <v>340872</v>
      </c>
    </row>
    <row r="276" spans="1:9" s="2" customFormat="1" x14ac:dyDescent="0.2">
      <c r="A276" s="191"/>
      <c r="B276" s="6" t="s">
        <v>45</v>
      </c>
      <c r="C276" s="107">
        <v>150</v>
      </c>
      <c r="D276" s="107">
        <v>87258.68</v>
      </c>
      <c r="E276" s="107">
        <v>87258.68</v>
      </c>
      <c r="F276" s="107">
        <v>97860.68</v>
      </c>
      <c r="G276" s="107">
        <v>97860.68</v>
      </c>
      <c r="H276" s="107">
        <v>99288.68</v>
      </c>
      <c r="I276" s="107">
        <v>100990.68</v>
      </c>
    </row>
    <row r="277" spans="1:9" s="2" customFormat="1" x14ac:dyDescent="0.2">
      <c r="A277" s="191"/>
      <c r="B277" s="6" t="s">
        <v>46</v>
      </c>
      <c r="C277" s="107">
        <v>0</v>
      </c>
      <c r="D277" s="107">
        <v>0</v>
      </c>
      <c r="E277" s="107">
        <v>0</v>
      </c>
      <c r="F277" s="107">
        <v>0</v>
      </c>
      <c r="G277" s="107">
        <v>0</v>
      </c>
      <c r="H277" s="107">
        <v>0</v>
      </c>
      <c r="I277" s="107">
        <v>0</v>
      </c>
    </row>
    <row r="278" spans="1:9" s="2" customFormat="1" x14ac:dyDescent="0.2">
      <c r="A278" s="191"/>
      <c r="B278" s="6" t="s">
        <v>299</v>
      </c>
      <c r="C278" s="107">
        <v>2070</v>
      </c>
      <c r="D278" s="107">
        <v>94000</v>
      </c>
      <c r="E278" s="107">
        <v>94000</v>
      </c>
      <c r="F278" s="107">
        <v>94000</v>
      </c>
      <c r="G278" s="107">
        <v>94000</v>
      </c>
      <c r="H278" s="107">
        <v>94000</v>
      </c>
      <c r="I278" s="107">
        <v>94000</v>
      </c>
    </row>
    <row r="279" spans="1:9" s="2" customFormat="1" x14ac:dyDescent="0.2">
      <c r="A279" s="191"/>
      <c r="B279" s="6" t="s">
        <v>47</v>
      </c>
      <c r="C279" s="107">
        <f>85+10+10+33+20</f>
        <v>158</v>
      </c>
      <c r="D279" s="107">
        <v>89111.77</v>
      </c>
      <c r="E279" s="107">
        <v>89352.66</v>
      </c>
      <c r="F279" s="107">
        <v>91110.5</v>
      </c>
      <c r="G279" s="107">
        <v>93001.03</v>
      </c>
      <c r="H279" s="107">
        <v>96029.17</v>
      </c>
      <c r="I279" s="107">
        <v>105306.8</v>
      </c>
    </row>
    <row r="280" spans="1:9" s="2" customFormat="1" x14ac:dyDescent="0.2">
      <c r="A280" s="191"/>
      <c r="B280" s="6" t="s">
        <v>121</v>
      </c>
      <c r="C280" s="5">
        <f>43+40</f>
        <v>83</v>
      </c>
      <c r="D280" s="5">
        <v>21093</v>
      </c>
      <c r="E280" s="5">
        <v>21429</v>
      </c>
      <c r="F280" s="5">
        <v>25572</v>
      </c>
      <c r="G280" s="5">
        <v>36283</v>
      </c>
      <c r="H280" s="5">
        <v>36764</v>
      </c>
      <c r="I280" s="5">
        <v>74808</v>
      </c>
    </row>
    <row r="281" spans="1:9" s="2" customFormat="1" ht="25.5" x14ac:dyDescent="0.2">
      <c r="A281" s="142"/>
      <c r="B281" s="6" t="s">
        <v>182</v>
      </c>
      <c r="C281" s="5">
        <v>200</v>
      </c>
      <c r="D281" s="5">
        <v>36341.24</v>
      </c>
      <c r="E281" s="5">
        <v>36341.24</v>
      </c>
      <c r="F281" s="5">
        <v>36716.239999999998</v>
      </c>
      <c r="G281" s="5">
        <v>43752.24</v>
      </c>
      <c r="H281" s="5">
        <v>43752.24</v>
      </c>
      <c r="I281" s="5">
        <v>93442.83</v>
      </c>
    </row>
    <row r="282" spans="1:9" s="2" customFormat="1" x14ac:dyDescent="0.2">
      <c r="A282" s="219"/>
      <c r="B282" s="220" t="s">
        <v>181</v>
      </c>
      <c r="C282" s="221">
        <v>20</v>
      </c>
      <c r="D282" s="5">
        <v>1545</v>
      </c>
      <c r="E282" s="5">
        <v>1545</v>
      </c>
      <c r="F282" s="5">
        <v>1545</v>
      </c>
      <c r="G282" s="5">
        <v>1687</v>
      </c>
      <c r="H282" s="5">
        <v>1687</v>
      </c>
      <c r="I282" s="5">
        <v>11267</v>
      </c>
    </row>
    <row r="283" spans="1:9" s="2" customFormat="1" x14ac:dyDescent="0.2">
      <c r="A283" s="191"/>
      <c r="B283" s="222" t="s">
        <v>352</v>
      </c>
      <c r="C283" s="5">
        <v>16</v>
      </c>
      <c r="D283" s="5">
        <v>15640</v>
      </c>
      <c r="E283" s="5">
        <v>15640</v>
      </c>
      <c r="F283" s="5">
        <v>15640</v>
      </c>
      <c r="G283" s="5">
        <v>15640</v>
      </c>
      <c r="H283" s="5">
        <v>15640</v>
      </c>
      <c r="I283" s="5">
        <v>15640</v>
      </c>
    </row>
    <row r="284" spans="1:9" s="2" customFormat="1" x14ac:dyDescent="0.2">
      <c r="A284" s="202"/>
      <c r="B284" s="186"/>
      <c r="C284" s="187"/>
      <c r="D284" s="187"/>
      <c r="E284" s="187"/>
      <c r="F284" s="187"/>
      <c r="G284" s="187"/>
      <c r="H284" s="187"/>
      <c r="I284" s="187"/>
    </row>
    <row r="285" spans="1:9" s="13" customFormat="1" x14ac:dyDescent="0.2">
      <c r="A285" s="223">
        <v>6171</v>
      </c>
      <c r="B285" s="112" t="s">
        <v>8</v>
      </c>
      <c r="C285" s="99">
        <f t="shared" ref="C285:I285" si="50">SUM(C286:C291)</f>
        <v>24636</v>
      </c>
      <c r="D285" s="99">
        <f t="shared" si="50"/>
        <v>11866922</v>
      </c>
      <c r="E285" s="99">
        <f t="shared" si="50"/>
        <v>13868195</v>
      </c>
      <c r="F285" s="99">
        <f t="shared" si="50"/>
        <v>15814325</v>
      </c>
      <c r="G285" s="99">
        <f t="shared" si="50"/>
        <v>17772294</v>
      </c>
      <c r="H285" s="99">
        <f t="shared" si="50"/>
        <v>19431753</v>
      </c>
      <c r="I285" s="99">
        <f t="shared" si="50"/>
        <v>24452829</v>
      </c>
    </row>
    <row r="286" spans="1:9" s="13" customFormat="1" x14ac:dyDescent="0.2">
      <c r="A286" s="189"/>
      <c r="B286" s="170" t="s">
        <v>175</v>
      </c>
      <c r="C286" s="24">
        <v>17496</v>
      </c>
      <c r="D286" s="24">
        <v>8556491</v>
      </c>
      <c r="E286" s="24">
        <v>10012525</v>
      </c>
      <c r="F286" s="24">
        <v>11414100</v>
      </c>
      <c r="G286" s="24">
        <v>12814595</v>
      </c>
      <c r="H286" s="24">
        <v>13932646</v>
      </c>
      <c r="I286" s="24">
        <v>17488406</v>
      </c>
    </row>
    <row r="287" spans="1:9" s="13" customFormat="1" x14ac:dyDescent="0.2">
      <c r="A287" s="189"/>
      <c r="B287" s="170" t="s">
        <v>41</v>
      </c>
      <c r="C287" s="24">
        <v>5864</v>
      </c>
      <c r="D287" s="24">
        <v>2909741</v>
      </c>
      <c r="E287" s="24">
        <v>3404485</v>
      </c>
      <c r="F287" s="24">
        <v>3880323</v>
      </c>
      <c r="G287" s="24">
        <v>4357968</v>
      </c>
      <c r="H287" s="24">
        <v>4748203</v>
      </c>
      <c r="I287" s="24">
        <v>5947822</v>
      </c>
    </row>
    <row r="288" spans="1:9" s="13" customFormat="1" x14ac:dyDescent="0.2">
      <c r="A288" s="189"/>
      <c r="B288" s="170" t="s">
        <v>176</v>
      </c>
      <c r="C288" s="23">
        <v>344</v>
      </c>
      <c r="D288" s="23">
        <v>41183</v>
      </c>
      <c r="E288" s="23">
        <v>41183</v>
      </c>
      <c r="F288" s="23">
        <v>52374</v>
      </c>
      <c r="G288" s="23">
        <v>67131</v>
      </c>
      <c r="H288" s="23">
        <v>67131</v>
      </c>
      <c r="I288" s="23">
        <v>77660</v>
      </c>
    </row>
    <row r="289" spans="1:9" s="13" customFormat="1" x14ac:dyDescent="0.2">
      <c r="A289" s="189"/>
      <c r="B289" s="224" t="s">
        <v>2</v>
      </c>
      <c r="C289" s="23">
        <v>88</v>
      </c>
      <c r="D289" s="23">
        <v>46978</v>
      </c>
      <c r="E289" s="23">
        <v>69237</v>
      </c>
      <c r="F289" s="23">
        <v>69237</v>
      </c>
      <c r="G289" s="23">
        <v>69237</v>
      </c>
      <c r="H289" s="23">
        <v>91166</v>
      </c>
      <c r="I289" s="23">
        <v>91166</v>
      </c>
    </row>
    <row r="290" spans="1:9" s="13" customFormat="1" x14ac:dyDescent="0.2">
      <c r="A290" s="189"/>
      <c r="B290" s="170" t="s">
        <v>76</v>
      </c>
      <c r="C290" s="23">
        <v>351</v>
      </c>
      <c r="D290" s="23">
        <v>173702</v>
      </c>
      <c r="E290" s="23">
        <v>194846</v>
      </c>
      <c r="F290" s="23">
        <v>216638</v>
      </c>
      <c r="G290" s="23">
        <v>270211</v>
      </c>
      <c r="H290" s="23">
        <v>305129</v>
      </c>
      <c r="I290" s="23">
        <v>348340</v>
      </c>
    </row>
    <row r="291" spans="1:9" s="13" customFormat="1" x14ac:dyDescent="0.2">
      <c r="A291" s="189"/>
      <c r="B291" s="170" t="s">
        <v>134</v>
      </c>
      <c r="C291" s="23">
        <v>493</v>
      </c>
      <c r="D291" s="23">
        <v>138827</v>
      </c>
      <c r="E291" s="23">
        <v>145919</v>
      </c>
      <c r="F291" s="23">
        <v>181653</v>
      </c>
      <c r="G291" s="23">
        <v>193152</v>
      </c>
      <c r="H291" s="23">
        <v>287478</v>
      </c>
      <c r="I291" s="23">
        <v>499435</v>
      </c>
    </row>
    <row r="292" spans="1:9" s="13" customFormat="1" x14ac:dyDescent="0.2">
      <c r="A292" s="225"/>
      <c r="B292" s="226"/>
      <c r="C292" s="227"/>
      <c r="D292" s="227"/>
      <c r="E292" s="227"/>
      <c r="F292" s="227"/>
      <c r="G292" s="227"/>
      <c r="H292" s="227"/>
      <c r="I292" s="227"/>
    </row>
    <row r="293" spans="1:9" x14ac:dyDescent="0.2">
      <c r="A293" s="163">
        <v>6171</v>
      </c>
      <c r="B293" s="164" t="s">
        <v>350</v>
      </c>
      <c r="C293" s="166">
        <f t="shared" ref="C293:I293" si="51">SUM(C294)</f>
        <v>473.5</v>
      </c>
      <c r="D293" s="166">
        <f t="shared" si="51"/>
        <v>0</v>
      </c>
      <c r="E293" s="166">
        <f t="shared" si="51"/>
        <v>1213</v>
      </c>
      <c r="F293" s="166">
        <f t="shared" si="51"/>
        <v>26663</v>
      </c>
      <c r="G293" s="166">
        <f t="shared" si="51"/>
        <v>27507</v>
      </c>
      <c r="H293" s="166">
        <f t="shared" si="51"/>
        <v>426788</v>
      </c>
      <c r="I293" s="166">
        <f t="shared" si="51"/>
        <v>473500</v>
      </c>
    </row>
    <row r="294" spans="1:9" x14ac:dyDescent="0.2">
      <c r="A294" s="72"/>
      <c r="B294" s="258" t="s">
        <v>351</v>
      </c>
      <c r="C294" s="44">
        <v>473.5</v>
      </c>
      <c r="D294" s="44">
        <v>0</v>
      </c>
      <c r="E294" s="44">
        <v>1213</v>
      </c>
      <c r="F294" s="44">
        <v>26663</v>
      </c>
      <c r="G294" s="44">
        <v>27507</v>
      </c>
      <c r="H294" s="44">
        <v>426788</v>
      </c>
      <c r="I294" s="44">
        <v>473500</v>
      </c>
    </row>
    <row r="295" spans="1:9" x14ac:dyDescent="0.2">
      <c r="A295" s="79"/>
      <c r="B295" s="57"/>
      <c r="C295" s="70"/>
      <c r="D295" s="70"/>
      <c r="E295" s="70"/>
      <c r="F295" s="70"/>
      <c r="G295" s="70"/>
      <c r="H295" s="70"/>
      <c r="I295" s="70"/>
    </row>
    <row r="296" spans="1:9" s="2" customFormat="1" x14ac:dyDescent="0.2">
      <c r="A296" s="39">
        <v>6171</v>
      </c>
      <c r="B296" s="40" t="s">
        <v>7</v>
      </c>
      <c r="C296" s="50">
        <f t="shared" ref="C296:I296" si="52">SUM(C297:C299)</f>
        <v>4800</v>
      </c>
      <c r="D296" s="50">
        <f t="shared" si="52"/>
        <v>78794</v>
      </c>
      <c r="E296" s="50">
        <f t="shared" si="52"/>
        <v>107229</v>
      </c>
      <c r="F296" s="50">
        <f t="shared" si="52"/>
        <v>216492</v>
      </c>
      <c r="G296" s="50">
        <f t="shared" si="52"/>
        <v>216492</v>
      </c>
      <c r="H296" s="50">
        <f t="shared" si="52"/>
        <v>297804</v>
      </c>
      <c r="I296" s="50">
        <f t="shared" si="52"/>
        <v>836936.94</v>
      </c>
    </row>
    <row r="297" spans="1:9" s="13" customFormat="1" x14ac:dyDescent="0.2">
      <c r="A297" s="228"/>
      <c r="B297" s="170" t="s">
        <v>167</v>
      </c>
      <c r="C297" s="23">
        <v>200</v>
      </c>
      <c r="D297" s="23">
        <v>21780</v>
      </c>
      <c r="E297" s="23">
        <v>50215</v>
      </c>
      <c r="F297" s="23">
        <v>50215</v>
      </c>
      <c r="G297" s="23">
        <v>50215</v>
      </c>
      <c r="H297" s="23">
        <v>58685</v>
      </c>
      <c r="I297" s="23">
        <v>114950</v>
      </c>
    </row>
    <row r="298" spans="1:9" ht="25.5" x14ac:dyDescent="0.2">
      <c r="A298" s="204"/>
      <c r="B298" s="46" t="s">
        <v>300</v>
      </c>
      <c r="C298" s="53">
        <v>1000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327366</v>
      </c>
    </row>
    <row r="299" spans="1:9" s="2" customFormat="1" x14ac:dyDescent="0.2">
      <c r="A299" s="80"/>
      <c r="B299" s="6" t="s">
        <v>301</v>
      </c>
      <c r="C299" s="5">
        <v>3600</v>
      </c>
      <c r="D299" s="5">
        <v>57014</v>
      </c>
      <c r="E299" s="5">
        <v>57014</v>
      </c>
      <c r="F299" s="5">
        <v>166277</v>
      </c>
      <c r="G299" s="5">
        <v>166277</v>
      </c>
      <c r="H299" s="5">
        <v>239119</v>
      </c>
      <c r="I299" s="5">
        <v>394620.94</v>
      </c>
    </row>
    <row r="300" spans="1:9" s="2" customFormat="1" x14ac:dyDescent="0.2">
      <c r="A300" s="202"/>
      <c r="B300" s="186"/>
      <c r="C300" s="187"/>
      <c r="D300" s="187"/>
      <c r="E300" s="187"/>
      <c r="F300" s="187"/>
      <c r="G300" s="187"/>
      <c r="H300" s="187"/>
      <c r="I300" s="187"/>
    </row>
    <row r="301" spans="1:9" s="13" customFormat="1" x14ac:dyDescent="0.2">
      <c r="A301" s="223">
        <v>6171</v>
      </c>
      <c r="B301" s="112" t="s">
        <v>179</v>
      </c>
      <c r="C301" s="99">
        <f t="shared" ref="C301:I301" si="53">SUM(C302:C305)</f>
        <v>1040</v>
      </c>
      <c r="D301" s="99">
        <f t="shared" si="53"/>
        <v>399364.5</v>
      </c>
      <c r="E301" s="99">
        <f t="shared" si="53"/>
        <v>476402.5</v>
      </c>
      <c r="F301" s="99">
        <f t="shared" si="53"/>
        <v>543483.17999999993</v>
      </c>
      <c r="G301" s="99">
        <f t="shared" si="53"/>
        <v>596582.17999999993</v>
      </c>
      <c r="H301" s="99">
        <f t="shared" si="53"/>
        <v>672691.78</v>
      </c>
      <c r="I301" s="99">
        <f t="shared" si="53"/>
        <v>867602.19</v>
      </c>
    </row>
    <row r="302" spans="1:9" s="93" customFormat="1" x14ac:dyDescent="0.2">
      <c r="A302" s="229"/>
      <c r="B302" s="43" t="s">
        <v>178</v>
      </c>
      <c r="C302" s="53">
        <v>50</v>
      </c>
      <c r="D302" s="53">
        <v>5787</v>
      </c>
      <c r="E302" s="53">
        <v>13431</v>
      </c>
      <c r="F302" s="53">
        <v>15246</v>
      </c>
      <c r="G302" s="53">
        <v>16696</v>
      </c>
      <c r="H302" s="53">
        <v>16696</v>
      </c>
      <c r="I302" s="53">
        <v>18076</v>
      </c>
    </row>
    <row r="303" spans="1:9" s="230" customFormat="1" x14ac:dyDescent="0.2">
      <c r="A303" s="92"/>
      <c r="B303" s="168" t="s">
        <v>84</v>
      </c>
      <c r="C303" s="5">
        <v>520</v>
      </c>
      <c r="D303" s="5">
        <v>236774.5</v>
      </c>
      <c r="E303" s="5">
        <v>283671.5</v>
      </c>
      <c r="F303" s="5">
        <v>330639.5</v>
      </c>
      <c r="G303" s="5">
        <v>367739.5</v>
      </c>
      <c r="H303" s="5">
        <v>417707.1</v>
      </c>
      <c r="I303" s="5">
        <v>496776.1</v>
      </c>
    </row>
    <row r="304" spans="1:9" s="232" customFormat="1" x14ac:dyDescent="0.2">
      <c r="A304" s="231"/>
      <c r="B304" s="224" t="s">
        <v>223</v>
      </c>
      <c r="C304" s="23">
        <v>220</v>
      </c>
      <c r="D304" s="23">
        <v>57290</v>
      </c>
      <c r="E304" s="23">
        <v>57290</v>
      </c>
      <c r="F304" s="23">
        <v>66204.679999999993</v>
      </c>
      <c r="G304" s="23">
        <v>66204.679999999993</v>
      </c>
      <c r="H304" s="23">
        <v>70669.679999999993</v>
      </c>
      <c r="I304" s="23">
        <v>136649.09</v>
      </c>
    </row>
    <row r="305" spans="1:11" s="93" customFormat="1" x14ac:dyDescent="0.2">
      <c r="A305" s="229"/>
      <c r="B305" s="43" t="s">
        <v>200</v>
      </c>
      <c r="C305" s="44">
        <v>250</v>
      </c>
      <c r="D305" s="44">
        <v>99513</v>
      </c>
      <c r="E305" s="44">
        <v>122010</v>
      </c>
      <c r="F305" s="44">
        <v>131393</v>
      </c>
      <c r="G305" s="44">
        <v>145942</v>
      </c>
      <c r="H305" s="44">
        <v>167619</v>
      </c>
      <c r="I305" s="44">
        <v>216101</v>
      </c>
    </row>
    <row r="306" spans="1:11" x14ac:dyDescent="0.2">
      <c r="A306" s="79"/>
      <c r="B306" s="57"/>
      <c r="C306" s="70"/>
      <c r="D306" s="70"/>
      <c r="E306" s="70"/>
      <c r="F306" s="70"/>
      <c r="G306" s="70"/>
      <c r="H306" s="70"/>
      <c r="I306" s="70"/>
    </row>
    <row r="307" spans="1:11" s="94" customFormat="1" x14ac:dyDescent="0.2">
      <c r="A307" s="39">
        <v>6171</v>
      </c>
      <c r="B307" s="40" t="s">
        <v>21</v>
      </c>
      <c r="C307" s="50">
        <f t="shared" ref="C307:I307" si="54">SUM(C308:C310)</f>
        <v>158</v>
      </c>
      <c r="D307" s="50">
        <f t="shared" si="54"/>
        <v>46980</v>
      </c>
      <c r="E307" s="50">
        <f t="shared" si="54"/>
        <v>46980</v>
      </c>
      <c r="F307" s="50">
        <f t="shared" si="54"/>
        <v>46980</v>
      </c>
      <c r="G307" s="50">
        <f t="shared" si="54"/>
        <v>60252</v>
      </c>
      <c r="H307" s="50">
        <f t="shared" si="54"/>
        <v>67752</v>
      </c>
      <c r="I307" s="50">
        <f t="shared" si="54"/>
        <v>121952</v>
      </c>
    </row>
    <row r="308" spans="1:11" s="2" customFormat="1" x14ac:dyDescent="0.2">
      <c r="A308" s="142"/>
      <c r="B308" s="6" t="s">
        <v>149</v>
      </c>
      <c r="C308" s="5">
        <v>15</v>
      </c>
      <c r="D308" s="5">
        <v>11480</v>
      </c>
      <c r="E308" s="5">
        <v>11480</v>
      </c>
      <c r="F308" s="5">
        <v>11480</v>
      </c>
      <c r="G308" s="5">
        <v>11480</v>
      </c>
      <c r="H308" s="5">
        <v>0</v>
      </c>
      <c r="I308" s="5">
        <v>0</v>
      </c>
    </row>
    <row r="309" spans="1:11" s="2" customFormat="1" x14ac:dyDescent="0.2">
      <c r="A309" s="142"/>
      <c r="B309" s="6" t="s">
        <v>180</v>
      </c>
      <c r="C309" s="5">
        <v>15</v>
      </c>
      <c r="D309" s="5">
        <v>0</v>
      </c>
      <c r="E309" s="5">
        <v>0</v>
      </c>
      <c r="F309" s="5">
        <v>0</v>
      </c>
      <c r="G309" s="5">
        <v>0</v>
      </c>
      <c r="H309" s="5">
        <v>11480</v>
      </c>
      <c r="I309" s="5">
        <v>11480</v>
      </c>
    </row>
    <row r="310" spans="1:11" s="2" customFormat="1" x14ac:dyDescent="0.2">
      <c r="A310" s="142"/>
      <c r="B310" s="6" t="s">
        <v>156</v>
      </c>
      <c r="C310" s="5">
        <v>128</v>
      </c>
      <c r="D310" s="5">
        <v>35500</v>
      </c>
      <c r="E310" s="5">
        <v>35500</v>
      </c>
      <c r="F310" s="5">
        <v>35500</v>
      </c>
      <c r="G310" s="5">
        <v>48772</v>
      </c>
      <c r="H310" s="5">
        <v>56272</v>
      </c>
      <c r="I310" s="5">
        <v>110472</v>
      </c>
    </row>
    <row r="311" spans="1:11" s="2" customFormat="1" x14ac:dyDescent="0.2">
      <c r="A311" s="185"/>
      <c r="B311" s="186"/>
      <c r="C311" s="187"/>
      <c r="D311" s="187"/>
      <c r="E311" s="187"/>
      <c r="F311" s="187"/>
      <c r="G311" s="187"/>
      <c r="H311" s="187"/>
      <c r="I311" s="187"/>
    </row>
    <row r="312" spans="1:11" s="13" customFormat="1" x14ac:dyDescent="0.2">
      <c r="A312" s="223">
        <v>6171</v>
      </c>
      <c r="B312" s="112" t="s">
        <v>40</v>
      </c>
      <c r="C312" s="99">
        <f t="shared" ref="C312:I312" si="55">SUM(C313:C315)</f>
        <v>2199</v>
      </c>
      <c r="D312" s="99">
        <f t="shared" si="55"/>
        <v>1317978.22</v>
      </c>
      <c r="E312" s="99">
        <f t="shared" si="55"/>
        <v>1892663.2200000002</v>
      </c>
      <c r="F312" s="99">
        <f t="shared" si="55"/>
        <v>1924357.2200000002</v>
      </c>
      <c r="G312" s="99">
        <f t="shared" si="55"/>
        <v>1945332.2200000002</v>
      </c>
      <c r="H312" s="99">
        <f t="shared" si="55"/>
        <v>1972376.2200000002</v>
      </c>
      <c r="I312" s="99">
        <f t="shared" si="55"/>
        <v>2071749.4100000001</v>
      </c>
    </row>
    <row r="313" spans="1:11" s="13" customFormat="1" x14ac:dyDescent="0.2">
      <c r="A313" s="189"/>
      <c r="B313" s="170" t="s">
        <v>39</v>
      </c>
      <c r="C313" s="24">
        <v>244</v>
      </c>
      <c r="D313" s="24">
        <v>169002.8</v>
      </c>
      <c r="E313" s="24">
        <v>128863.8</v>
      </c>
      <c r="F313" s="24">
        <v>112212.8</v>
      </c>
      <c r="G313" s="24">
        <v>194175.8</v>
      </c>
      <c r="H313" s="24">
        <v>205621.8</v>
      </c>
      <c r="I313" s="24">
        <v>225438.8</v>
      </c>
    </row>
    <row r="314" spans="1:11" s="13" customFormat="1" x14ac:dyDescent="0.2">
      <c r="A314" s="189"/>
      <c r="B314" s="170" t="s">
        <v>202</v>
      </c>
      <c r="C314" s="24">
        <v>273</v>
      </c>
      <c r="D314" s="24">
        <v>80217.600000000006</v>
      </c>
      <c r="E314" s="24">
        <v>98945.600000000006</v>
      </c>
      <c r="F314" s="24">
        <v>114315.6</v>
      </c>
      <c r="G314" s="24">
        <v>128118.6</v>
      </c>
      <c r="H314" s="24">
        <v>143716.6</v>
      </c>
      <c r="I314" s="24">
        <v>223272.79</v>
      </c>
    </row>
    <row r="315" spans="1:11" s="13" customFormat="1" x14ac:dyDescent="0.2">
      <c r="A315" s="189"/>
      <c r="B315" s="170" t="s">
        <v>251</v>
      </c>
      <c r="C315" s="24">
        <v>1682</v>
      </c>
      <c r="D315" s="24">
        <v>1068757.82</v>
      </c>
      <c r="E315" s="24">
        <v>1664853.82</v>
      </c>
      <c r="F315" s="24">
        <v>1697828.82</v>
      </c>
      <c r="G315" s="24">
        <v>1623037.82</v>
      </c>
      <c r="H315" s="24">
        <v>1623037.82</v>
      </c>
      <c r="I315" s="24">
        <v>1623037.82</v>
      </c>
    </row>
    <row r="316" spans="1:11" s="13" customFormat="1" x14ac:dyDescent="0.2">
      <c r="A316" s="225"/>
      <c r="B316" s="226"/>
      <c r="C316" s="125"/>
      <c r="D316" s="125"/>
      <c r="E316" s="125"/>
      <c r="F316" s="125"/>
      <c r="G316" s="125"/>
      <c r="H316" s="125"/>
      <c r="I316" s="125"/>
    </row>
    <row r="317" spans="1:11" x14ac:dyDescent="0.2">
      <c r="A317" s="163">
        <v>6171</v>
      </c>
      <c r="B317" s="164" t="s">
        <v>114</v>
      </c>
      <c r="C317" s="166">
        <f t="shared" ref="C317:I317" si="56">SUM(C318:C319)</f>
        <v>50</v>
      </c>
      <c r="D317" s="166">
        <f t="shared" si="56"/>
        <v>0</v>
      </c>
      <c r="E317" s="166">
        <f t="shared" si="56"/>
        <v>0</v>
      </c>
      <c r="F317" s="166">
        <f t="shared" si="56"/>
        <v>0</v>
      </c>
      <c r="G317" s="166">
        <f t="shared" si="56"/>
        <v>20657</v>
      </c>
      <c r="H317" s="166">
        <f t="shared" si="56"/>
        <v>20657</v>
      </c>
      <c r="I317" s="166">
        <f t="shared" si="56"/>
        <v>20657</v>
      </c>
      <c r="J317" s="49"/>
      <c r="K317" s="49"/>
    </row>
    <row r="318" spans="1:11" x14ac:dyDescent="0.2">
      <c r="A318" s="72"/>
      <c r="B318" s="46" t="s">
        <v>154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</row>
    <row r="319" spans="1:11" x14ac:dyDescent="0.2">
      <c r="A319" s="72"/>
      <c r="B319" s="46" t="s">
        <v>155</v>
      </c>
      <c r="C319" s="53">
        <v>50</v>
      </c>
      <c r="D319" s="53">
        <v>0</v>
      </c>
      <c r="E319" s="53">
        <v>0</v>
      </c>
      <c r="F319" s="53">
        <v>0</v>
      </c>
      <c r="G319" s="53">
        <v>20657</v>
      </c>
      <c r="H319" s="53">
        <v>20657</v>
      </c>
      <c r="I319" s="53">
        <v>20657</v>
      </c>
    </row>
    <row r="320" spans="1:11" x14ac:dyDescent="0.2">
      <c r="A320" s="79"/>
      <c r="B320" s="57"/>
      <c r="C320" s="49"/>
      <c r="D320" s="49"/>
      <c r="E320" s="49"/>
      <c r="F320" s="49"/>
      <c r="G320" s="49"/>
      <c r="H320" s="49"/>
      <c r="I320" s="49"/>
    </row>
    <row r="321" spans="1:9" s="2" customFormat="1" x14ac:dyDescent="0.2">
      <c r="A321" s="39">
        <v>6310</v>
      </c>
      <c r="B321" s="40" t="s">
        <v>90</v>
      </c>
      <c r="C321" s="50">
        <f t="shared" ref="C321:I321" si="57">SUM(C322:C328)</f>
        <v>212</v>
      </c>
      <c r="D321" s="50">
        <f t="shared" si="57"/>
        <v>85687.66</v>
      </c>
      <c r="E321" s="50">
        <f t="shared" si="57"/>
        <v>97448.84</v>
      </c>
      <c r="F321" s="50">
        <f t="shared" si="57"/>
        <v>111547.34</v>
      </c>
      <c r="G321" s="50">
        <f t="shared" si="57"/>
        <v>112011.93999999999</v>
      </c>
      <c r="H321" s="50">
        <f t="shared" si="57"/>
        <v>138021.1</v>
      </c>
      <c r="I321" s="50">
        <f t="shared" si="57"/>
        <v>160325.32</v>
      </c>
    </row>
    <row r="322" spans="1:9" s="2" customFormat="1" x14ac:dyDescent="0.2">
      <c r="A322" s="167"/>
      <c r="B322" s="168" t="s">
        <v>302</v>
      </c>
      <c r="C322" s="107">
        <v>1</v>
      </c>
      <c r="D322" s="107">
        <v>32.42</v>
      </c>
      <c r="E322" s="107">
        <v>32.42</v>
      </c>
      <c r="F322" s="107">
        <v>32.42</v>
      </c>
      <c r="G322" s="107">
        <v>32.42</v>
      </c>
      <c r="H322" s="107">
        <v>32.42</v>
      </c>
      <c r="I322" s="107">
        <v>32.42</v>
      </c>
    </row>
    <row r="323" spans="1:9" s="13" customFormat="1" x14ac:dyDescent="0.2">
      <c r="A323" s="228"/>
      <c r="B323" s="170" t="s">
        <v>48</v>
      </c>
      <c r="C323" s="23">
        <v>97</v>
      </c>
      <c r="D323" s="23">
        <v>46128.160000000003</v>
      </c>
      <c r="E323" s="23">
        <v>52585.91</v>
      </c>
      <c r="F323" s="23">
        <v>59066.07</v>
      </c>
      <c r="G323" s="23">
        <v>59066.07</v>
      </c>
      <c r="H323" s="23">
        <v>72951.740000000005</v>
      </c>
      <c r="I323" s="23">
        <v>87369.77</v>
      </c>
    </row>
    <row r="324" spans="1:9" x14ac:dyDescent="0.2">
      <c r="A324" s="204"/>
      <c r="B324" s="46" t="s">
        <v>49</v>
      </c>
      <c r="C324" s="53">
        <v>107</v>
      </c>
      <c r="D324" s="53">
        <v>37967.08</v>
      </c>
      <c r="E324" s="53">
        <v>43033.51</v>
      </c>
      <c r="F324" s="53">
        <v>47979.32</v>
      </c>
      <c r="G324" s="53">
        <v>47979.32</v>
      </c>
      <c r="H324" s="53">
        <v>59230.71</v>
      </c>
      <c r="I324" s="53">
        <v>64867.1</v>
      </c>
    </row>
    <row r="325" spans="1:9" s="2" customFormat="1" x14ac:dyDescent="0.2">
      <c r="A325" s="80"/>
      <c r="B325" s="6" t="s">
        <v>364</v>
      </c>
      <c r="C325" s="5"/>
      <c r="D325" s="5"/>
      <c r="E325" s="5"/>
      <c r="F325" s="5">
        <v>115.3</v>
      </c>
      <c r="G325" s="5">
        <v>467.9</v>
      </c>
      <c r="H325" s="5">
        <v>990</v>
      </c>
      <c r="I325" s="5">
        <v>2878.8</v>
      </c>
    </row>
    <row r="326" spans="1:9" s="13" customFormat="1" x14ac:dyDescent="0.2">
      <c r="A326" s="228"/>
      <c r="B326" s="170" t="s">
        <v>50</v>
      </c>
      <c r="C326" s="23">
        <v>3</v>
      </c>
      <c r="D326" s="23">
        <v>1553</v>
      </c>
      <c r="E326" s="23">
        <v>1790</v>
      </c>
      <c r="F326" s="23">
        <v>2027</v>
      </c>
      <c r="G326" s="23">
        <v>2139</v>
      </c>
      <c r="H326" s="23">
        <v>2489</v>
      </c>
      <c r="I326" s="23">
        <v>2850</v>
      </c>
    </row>
    <row r="327" spans="1:9" x14ac:dyDescent="0.2">
      <c r="A327" s="204"/>
      <c r="B327" s="46" t="s">
        <v>331</v>
      </c>
      <c r="C327" s="53">
        <v>1</v>
      </c>
      <c r="D327" s="53">
        <v>7</v>
      </c>
      <c r="E327" s="53">
        <v>7</v>
      </c>
      <c r="F327" s="53">
        <v>12</v>
      </c>
      <c r="G327" s="53">
        <v>12</v>
      </c>
      <c r="H327" s="53">
        <v>12</v>
      </c>
      <c r="I327" s="53">
        <v>12</v>
      </c>
    </row>
    <row r="328" spans="1:9" s="2" customFormat="1" x14ac:dyDescent="0.2">
      <c r="A328" s="80"/>
      <c r="B328" s="6" t="s">
        <v>365</v>
      </c>
      <c r="C328" s="5">
        <v>3</v>
      </c>
      <c r="D328" s="5"/>
      <c r="E328" s="5"/>
      <c r="F328" s="5">
        <v>2315.23</v>
      </c>
      <c r="G328" s="5">
        <v>2315.23</v>
      </c>
      <c r="H328" s="5">
        <v>2315.23</v>
      </c>
      <c r="I328" s="5">
        <v>2315.23</v>
      </c>
    </row>
    <row r="329" spans="1:9" s="13" customFormat="1" x14ac:dyDescent="0.2">
      <c r="A329" s="233"/>
      <c r="B329" s="234"/>
      <c r="C329" s="125"/>
      <c r="D329" s="125"/>
      <c r="E329" s="125"/>
      <c r="F329" s="125"/>
      <c r="G329" s="125"/>
      <c r="H329" s="125"/>
      <c r="I329" s="125"/>
    </row>
    <row r="330" spans="1:9" x14ac:dyDescent="0.2">
      <c r="A330" s="163">
        <v>6320</v>
      </c>
      <c r="B330" s="164" t="s">
        <v>132</v>
      </c>
      <c r="C330" s="235">
        <v>840</v>
      </c>
      <c r="D330" s="235">
        <v>467477</v>
      </c>
      <c r="E330" s="235">
        <v>474465</v>
      </c>
      <c r="F330" s="235">
        <v>477310</v>
      </c>
      <c r="G330" s="235">
        <v>639423</v>
      </c>
      <c r="H330" s="235">
        <v>639423</v>
      </c>
      <c r="I330" s="235">
        <v>823810</v>
      </c>
    </row>
    <row r="331" spans="1:9" s="2" customFormat="1" x14ac:dyDescent="0.2">
      <c r="A331" s="95"/>
      <c r="B331" s="77"/>
      <c r="C331" s="187"/>
      <c r="D331" s="187"/>
      <c r="E331" s="187"/>
      <c r="F331" s="187"/>
      <c r="G331" s="187"/>
      <c r="H331" s="187"/>
      <c r="I331" s="187"/>
    </row>
    <row r="332" spans="1:9" s="13" customFormat="1" x14ac:dyDescent="0.2">
      <c r="A332" s="223">
        <v>6330</v>
      </c>
      <c r="B332" s="112" t="s">
        <v>391</v>
      </c>
      <c r="C332" s="236">
        <v>0</v>
      </c>
      <c r="D332" s="236">
        <v>467477</v>
      </c>
      <c r="E332" s="236">
        <v>474465</v>
      </c>
      <c r="F332" s="236">
        <v>477310</v>
      </c>
      <c r="G332" s="236">
        <v>639423</v>
      </c>
      <c r="H332" s="236">
        <v>639423</v>
      </c>
      <c r="I332" s="236">
        <f>I333</f>
        <v>1000</v>
      </c>
    </row>
    <row r="333" spans="1:9" x14ac:dyDescent="0.2">
      <c r="A333" s="204"/>
      <c r="B333" s="6" t="s">
        <v>392</v>
      </c>
      <c r="C333" s="53"/>
      <c r="D333" s="53"/>
      <c r="E333" s="53"/>
      <c r="F333" s="53"/>
      <c r="G333" s="53"/>
      <c r="H333" s="53"/>
      <c r="I333" s="53">
        <v>1000</v>
      </c>
    </row>
    <row r="334" spans="1:9" s="2" customFormat="1" x14ac:dyDescent="0.2">
      <c r="A334" s="95"/>
      <c r="B334" s="77"/>
      <c r="C334" s="187"/>
      <c r="D334" s="187"/>
      <c r="E334" s="187"/>
      <c r="F334" s="187"/>
      <c r="G334" s="187"/>
      <c r="H334" s="187"/>
      <c r="I334" s="187"/>
    </row>
    <row r="335" spans="1:9" s="13" customFormat="1" x14ac:dyDescent="0.2">
      <c r="A335" s="223">
        <v>6399</v>
      </c>
      <c r="B335" s="112" t="s">
        <v>83</v>
      </c>
      <c r="C335" s="99">
        <f>SUM(C336:C337)</f>
        <v>1391</v>
      </c>
      <c r="D335" s="99">
        <f>SUM(D336:D336)</f>
        <v>210255</v>
      </c>
      <c r="E335" s="99">
        <f>SUM(E336:E336)</f>
        <v>177965</v>
      </c>
      <c r="F335" s="99">
        <f>SUM(F336:F337)</f>
        <v>573847</v>
      </c>
      <c r="G335" s="99">
        <f>SUM(G336:G337)</f>
        <v>582029</v>
      </c>
      <c r="H335" s="99">
        <f>SUM(H336:H337)</f>
        <v>628901</v>
      </c>
      <c r="I335" s="99">
        <f>SUM(I336:I337)</f>
        <v>673022</v>
      </c>
    </row>
    <row r="336" spans="1:9" x14ac:dyDescent="0.2">
      <c r="A336" s="204"/>
      <c r="B336" s="46" t="s">
        <v>92</v>
      </c>
      <c r="C336" s="53">
        <v>1000</v>
      </c>
      <c r="D336" s="53">
        <v>210255</v>
      </c>
      <c r="E336" s="53">
        <v>177965</v>
      </c>
      <c r="F336" s="53">
        <v>183017</v>
      </c>
      <c r="G336" s="53">
        <v>191199</v>
      </c>
      <c r="H336" s="53">
        <v>238071</v>
      </c>
      <c r="I336" s="53">
        <v>282192</v>
      </c>
    </row>
    <row r="337" spans="1:9" s="2" customFormat="1" x14ac:dyDescent="0.2">
      <c r="A337" s="80"/>
      <c r="B337" s="6" t="s">
        <v>366</v>
      </c>
      <c r="C337" s="5">
        <v>391</v>
      </c>
      <c r="D337" s="5"/>
      <c r="E337" s="5"/>
      <c r="F337" s="5">
        <v>390830</v>
      </c>
      <c r="G337" s="5">
        <v>390830</v>
      </c>
      <c r="H337" s="5">
        <v>390830</v>
      </c>
      <c r="I337" s="5">
        <v>390830</v>
      </c>
    </row>
    <row r="338" spans="1:9" s="13" customFormat="1" x14ac:dyDescent="0.2">
      <c r="A338" s="233"/>
      <c r="B338" s="234"/>
      <c r="C338" s="125"/>
      <c r="D338" s="125"/>
      <c r="E338" s="125"/>
      <c r="F338" s="125"/>
      <c r="G338" s="125"/>
      <c r="H338" s="125"/>
      <c r="I338" s="125"/>
    </row>
    <row r="339" spans="1:9" x14ac:dyDescent="0.2">
      <c r="A339" s="237">
        <v>6402</v>
      </c>
      <c r="B339" s="218" t="s">
        <v>253</v>
      </c>
      <c r="C339" s="235">
        <f t="shared" ref="C339:I339" si="58">SUM(C340:C341)</f>
        <v>12</v>
      </c>
      <c r="D339" s="235">
        <f t="shared" si="58"/>
        <v>11767</v>
      </c>
      <c r="E339" s="235">
        <f t="shared" si="58"/>
        <v>11767</v>
      </c>
      <c r="F339" s="235">
        <f t="shared" si="58"/>
        <v>11767</v>
      </c>
      <c r="G339" s="235">
        <f t="shared" si="58"/>
        <v>11767</v>
      </c>
      <c r="H339" s="235">
        <f t="shared" si="58"/>
        <v>11767</v>
      </c>
      <c r="I339" s="235">
        <f t="shared" si="58"/>
        <v>11767</v>
      </c>
    </row>
    <row r="340" spans="1:9" x14ac:dyDescent="0.2">
      <c r="A340" s="42"/>
      <c r="B340" s="43" t="s">
        <v>303</v>
      </c>
      <c r="C340" s="44">
        <v>9.5</v>
      </c>
      <c r="D340" s="44">
        <v>9264</v>
      </c>
      <c r="E340" s="44">
        <v>9264</v>
      </c>
      <c r="F340" s="44">
        <v>9264</v>
      </c>
      <c r="G340" s="44">
        <v>9264</v>
      </c>
      <c r="H340" s="44">
        <v>9264</v>
      </c>
      <c r="I340" s="44">
        <v>9264</v>
      </c>
    </row>
    <row r="341" spans="1:9" x14ac:dyDescent="0.2">
      <c r="A341" s="42"/>
      <c r="B341" s="43" t="s">
        <v>304</v>
      </c>
      <c r="C341" s="44">
        <v>2.5</v>
      </c>
      <c r="D341" s="44">
        <v>2503</v>
      </c>
      <c r="E341" s="44">
        <v>2503</v>
      </c>
      <c r="F341" s="44">
        <v>2503</v>
      </c>
      <c r="G341" s="44">
        <v>2503</v>
      </c>
      <c r="H341" s="44">
        <v>2503</v>
      </c>
      <c r="I341" s="44">
        <v>2503</v>
      </c>
    </row>
    <row r="342" spans="1:9" s="2" customFormat="1" x14ac:dyDescent="0.2">
      <c r="A342" s="95"/>
      <c r="B342" s="77"/>
      <c r="C342" s="187"/>
      <c r="D342" s="187"/>
      <c r="E342" s="187"/>
      <c r="F342" s="187"/>
      <c r="G342" s="187"/>
      <c r="H342" s="187"/>
      <c r="I342" s="187"/>
    </row>
    <row r="343" spans="1:9" s="13" customFormat="1" x14ac:dyDescent="0.2">
      <c r="A343" s="238">
        <v>6409</v>
      </c>
      <c r="B343" s="239" t="s">
        <v>252</v>
      </c>
      <c r="C343" s="236">
        <f>SUM(C344)</f>
        <v>47.5</v>
      </c>
      <c r="D343" s="236">
        <f t="shared" ref="D343:I343" si="59">SUM(D344:D345)</f>
        <v>51846.69</v>
      </c>
      <c r="E343" s="236">
        <f t="shared" si="59"/>
        <v>59747.19</v>
      </c>
      <c r="F343" s="236">
        <f t="shared" si="59"/>
        <v>47204.69</v>
      </c>
      <c r="G343" s="236">
        <f t="shared" si="59"/>
        <v>49291.69</v>
      </c>
      <c r="H343" s="236">
        <f t="shared" si="59"/>
        <v>47165.69</v>
      </c>
      <c r="I343" s="236">
        <f t="shared" si="59"/>
        <v>47165.69</v>
      </c>
    </row>
    <row r="344" spans="1:9" s="232" customFormat="1" ht="25.5" x14ac:dyDescent="0.2">
      <c r="A344" s="240"/>
      <c r="B344" s="224" t="s">
        <v>336</v>
      </c>
      <c r="C344" s="24">
        <v>47.5</v>
      </c>
      <c r="D344" s="24">
        <v>47165.69</v>
      </c>
      <c r="E344" s="24">
        <v>47165.69</v>
      </c>
      <c r="F344" s="24">
        <v>47165.69</v>
      </c>
      <c r="G344" s="24">
        <v>47165.69</v>
      </c>
      <c r="H344" s="24">
        <v>47165.69</v>
      </c>
      <c r="I344" s="24">
        <v>47165.69</v>
      </c>
    </row>
    <row r="345" spans="1:9" x14ac:dyDescent="0.2">
      <c r="A345" s="204"/>
      <c r="B345" s="46" t="s">
        <v>254</v>
      </c>
      <c r="C345" s="53"/>
      <c r="D345" s="53">
        <v>4681</v>
      </c>
      <c r="E345" s="53">
        <v>12581.5</v>
      </c>
      <c r="F345" s="53">
        <v>39</v>
      </c>
      <c r="G345" s="53">
        <v>2126</v>
      </c>
      <c r="H345" s="53">
        <v>0</v>
      </c>
      <c r="I345" s="53">
        <v>0</v>
      </c>
    </row>
    <row r="346" spans="1:9" s="2" customFormat="1" x14ac:dyDescent="0.2">
      <c r="A346" s="95"/>
      <c r="B346" s="77"/>
      <c r="C346" s="187"/>
      <c r="D346" s="187"/>
      <c r="E346" s="187"/>
      <c r="F346" s="187"/>
      <c r="G346" s="187"/>
      <c r="H346" s="187"/>
      <c r="I346" s="187"/>
    </row>
    <row r="347" spans="1:9" s="25" customFormat="1" x14ac:dyDescent="0.2">
      <c r="A347" s="238"/>
      <c r="B347" s="239" t="s">
        <v>166</v>
      </c>
      <c r="C347" s="236">
        <v>1393</v>
      </c>
      <c r="D347" s="236">
        <v>0</v>
      </c>
      <c r="E347" s="236">
        <v>0</v>
      </c>
      <c r="F347" s="236">
        <v>0</v>
      </c>
      <c r="G347" s="236">
        <v>0</v>
      </c>
      <c r="H347" s="236">
        <v>0</v>
      </c>
      <c r="I347" s="236">
        <v>0</v>
      </c>
    </row>
    <row r="348" spans="1:9" s="33" customFormat="1" x14ac:dyDescent="0.2">
      <c r="A348" s="47"/>
      <c r="B348" s="48"/>
      <c r="C348" s="49"/>
      <c r="D348" s="49"/>
      <c r="E348" s="49"/>
      <c r="F348" s="49"/>
      <c r="G348" s="49"/>
      <c r="H348" s="49"/>
      <c r="I348" s="49"/>
    </row>
    <row r="349" spans="1:9" s="13" customFormat="1" x14ac:dyDescent="0.2">
      <c r="A349" s="96" t="s">
        <v>136</v>
      </c>
      <c r="B349" s="241"/>
      <c r="C349" s="242">
        <f>C347+C335+C330+C321+C317+C312+C307+C296+C285+C271+C261+C255+C245+C242+C239+C236+C199+C191+C179+C166+C161+C158+C155+C150+C143+C137+C129+C126+C121+C119+C115+C105+C96+C92+C86+C83+C69+C56+C51+C44+C36+C20+C13+C10+C6+C301+C112+C343+C339+C41+C176+C123+C233+C230+C227+C224+C220+C216+C213+C209+C204+C293+C196+C265+C268</f>
        <v>213009.5</v>
      </c>
      <c r="D349" s="242">
        <f>D347+D335+D330+D321+D317+D312+D307+D296+D285+D271+D261+D255+D245+D242+D239+D236+D199+D191+D179+D166+D161+D158+D155+D150+D143+D137+D129+D126+D121+D119+D115+D105+D96+D92+D86+D83+D69+D56+D51+D44+D36+D20+D13+D10+D6+D301+D112+D343+D339+D41+D176+D123+D233+D230+D227+D224+D220+D216+D213+D209+D204+D293+D196+D266+D269</f>
        <v>79880275.040000021</v>
      </c>
      <c r="E349" s="242">
        <f>E347+E335+E330+E321+E317+E312+E307+E296+E285+E271+E261+E255+E245+E242+E239+E236+E199+E191+E179+E166+E161+E158+E155+E150+E143+E137+E129+E126+E121+E119+E115+E105+E96+E92+E86+E83+E69+E56+E51+E44+E36+E20+E13+E10+E6+E301+E112+E343+E339+E41+E176+E123+E233+E230+E227+E224+E220+E216+E213+E209+E204+E293+E196+E266+E269</f>
        <v>94899100.87000002</v>
      </c>
      <c r="F349" s="242">
        <f>F347+F335+F330+F321+F317+F312+F307+F296+F285+F271+F261+F255+F245+F242+F239+F236+F199+F191+F179+F166+F161+F158+F155+F150+F143+F137+F129+F126+F121+F119+F115+F105+F96+F92+F86+F83+F69+F56+F51+F44+F36+F20+F13+F10+F6+F301+F112+F343+F339+F41+F176+F123+F233+F230+F227+F224+F220+F216+F213+F209+F204+F293+F196+F266+F269</f>
        <v>107774362.17000005</v>
      </c>
      <c r="G349" s="242">
        <f>G347+G335+G330+G321+G317+G312+G307+G296+G285+G271+G261+G255+G245+G242+G239+G236+G199+G191+G179+G166+G161+G158+G155+G150+G143+G137+G129+G126+G121+G119+G115+G105+G96+G92+G86+G83+G69+G56+G51+G44+G36+G20+G13+G10+G6+G301+G112+G343+G339+G41+G176+G123+G233+G230+G227+G224+G220+G216+G213+G209+G204+G293+G196+G266+G269</f>
        <v>122154944.73000003</v>
      </c>
      <c r="H349" s="242">
        <f>H347+H335+H330+H321+H317+H312+H307+H296+H285+H271+H261+H255+H245+H242+H239+H236+H199+H191+H179+H166+H161+H158+H155+H150+H143+H137+H129+H126+H121+H119+H115+H105+H96+H92+H86+H83+H69+H56+H51+H44+H36+H20+H13+H10+H6+H301+H112+H343+H339+H41+H176+H123+H233+H230+H227+H224+H220+H216+H213+H209+H204+H293+H196+H266+H269</f>
        <v>134006208.92999998</v>
      </c>
      <c r="I349" s="242">
        <f>I347+I335+I330+I321+I317+I312+I307+I296+I285+I271+I261+I255+I245+I242+I239+I236+I199+I191+I179+I166+I161+I158+I155+I150+I143+I137+I129+I126+I332+I121+I119+I115+I105+I96+I92+I86+I83+I69+I56+I51+I44+I36+I20+I13+I10+I6+I301+I112+I343+I339+I41+I176+I123+I233+I230+I227+I224+I220+I216+I213+I209+I204+I293+I196+I266+I269</f>
        <v>161110570.88999999</v>
      </c>
    </row>
    <row r="350" spans="1:9" s="232" customFormat="1" x14ac:dyDescent="0.2">
      <c r="A350" s="196"/>
      <c r="B350" s="97"/>
      <c r="C350" s="252" t="s">
        <v>142</v>
      </c>
      <c r="D350" s="252" t="s">
        <v>142</v>
      </c>
      <c r="E350" s="252" t="s">
        <v>142</v>
      </c>
      <c r="F350" s="252" t="s">
        <v>142</v>
      </c>
      <c r="G350" s="252" t="s">
        <v>142</v>
      </c>
      <c r="H350" s="252" t="s">
        <v>142</v>
      </c>
      <c r="I350" s="252" t="s">
        <v>142</v>
      </c>
    </row>
    <row r="351" spans="1:9" s="232" customFormat="1" x14ac:dyDescent="0.2">
      <c r="A351" s="196"/>
      <c r="B351" s="97"/>
      <c r="C351" s="253">
        <v>213009.5</v>
      </c>
      <c r="D351" s="253">
        <v>79880275.040000007</v>
      </c>
      <c r="E351" s="253">
        <v>94899100.870000005</v>
      </c>
      <c r="F351" s="253">
        <v>107774362.17</v>
      </c>
      <c r="G351" s="253">
        <v>122154944.73</v>
      </c>
      <c r="H351" s="253">
        <v>134006208.93000001</v>
      </c>
      <c r="I351" s="253">
        <v>161110570.88999999</v>
      </c>
    </row>
    <row r="352" spans="1:9" s="13" customFormat="1" x14ac:dyDescent="0.2">
      <c r="B352" s="118"/>
    </row>
    <row r="353" spans="1:9" s="2" customFormat="1" ht="26.25" x14ac:dyDescent="0.4">
      <c r="A353" s="13"/>
      <c r="B353" s="98"/>
    </row>
    <row r="354" spans="1:9" s="2" customFormat="1" x14ac:dyDescent="0.2">
      <c r="B354" s="205"/>
      <c r="D354" s="187"/>
      <c r="E354" s="187"/>
      <c r="F354" s="187"/>
      <c r="G354" s="187"/>
      <c r="H354" s="187"/>
      <c r="I354" s="187"/>
    </row>
    <row r="355" spans="1:9" s="2" customFormat="1" x14ac:dyDescent="0.2">
      <c r="B355" s="205"/>
    </row>
    <row r="356" spans="1:9" s="2" customFormat="1" x14ac:dyDescent="0.2">
      <c r="B356" s="205"/>
    </row>
    <row r="357" spans="1:9" s="2" customFormat="1" x14ac:dyDescent="0.2">
      <c r="B357" s="205"/>
    </row>
    <row r="358" spans="1:9" s="2" customFormat="1" x14ac:dyDescent="0.2">
      <c r="B358" s="205"/>
    </row>
    <row r="359" spans="1:9" s="2" customFormat="1" x14ac:dyDescent="0.2">
      <c r="B359" s="205"/>
    </row>
    <row r="360" spans="1:9" s="2" customFormat="1" x14ac:dyDescent="0.2">
      <c r="B360" s="205"/>
    </row>
    <row r="361" spans="1:9" s="2" customFormat="1" x14ac:dyDescent="0.2">
      <c r="B361" s="205"/>
    </row>
    <row r="362" spans="1:9" s="2" customFormat="1" x14ac:dyDescent="0.2">
      <c r="B362" s="205"/>
    </row>
    <row r="363" spans="1:9" s="2" customFormat="1" x14ac:dyDescent="0.2">
      <c r="B363" s="205"/>
    </row>
    <row r="364" spans="1:9" s="2" customFormat="1" x14ac:dyDescent="0.2">
      <c r="B364" s="205"/>
    </row>
    <row r="365" spans="1:9" s="2" customFormat="1" x14ac:dyDescent="0.2">
      <c r="B365" s="205"/>
    </row>
    <row r="366" spans="1:9" s="13" customFormat="1" x14ac:dyDescent="0.2">
      <c r="A366" s="4"/>
      <c r="B366" s="118"/>
    </row>
    <row r="367" spans="1:9" s="13" customFormat="1" x14ac:dyDescent="0.2">
      <c r="B367" s="118"/>
    </row>
    <row r="368" spans="1:9" x14ac:dyDescent="0.2">
      <c r="A368" s="30"/>
      <c r="B368" s="243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5" fitToWidth="0" fitToHeight="9" orientation="portrait" r:id="rId1"/>
  <headerFooter alignWithMargins="0"/>
  <rowBreaks count="5" manualBreakCount="5">
    <brk id="54" max="8" man="1"/>
    <brk id="114" max="16" man="1"/>
    <brk id="178" max="8" man="1"/>
    <brk id="240" max="8" man="1"/>
    <brk id="300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tabSelected="1" zoomScaleNormal="100" zoomScaleSheetLayoutView="110" workbookViewId="0">
      <selection activeCell="N10" sqref="N10"/>
    </sheetView>
  </sheetViews>
  <sheetFormatPr defaultRowHeight="12.75" x14ac:dyDescent="0.2"/>
  <cols>
    <col min="1" max="1" width="8.140625" style="2" customWidth="1"/>
    <col min="2" max="2" width="35.7109375" style="2" customWidth="1"/>
    <col min="3" max="3" width="17.28515625" style="2" customWidth="1"/>
    <col min="4" max="8" width="14.7109375" style="2" hidden="1" customWidth="1"/>
    <col min="9" max="9" width="14.7109375" style="2" customWidth="1"/>
    <col min="10" max="10" width="11.85546875" style="2" bestFit="1" customWidth="1"/>
    <col min="11" max="16384" width="9.140625" style="2"/>
  </cols>
  <sheetData>
    <row r="1" spans="1:10" ht="18.75" x14ac:dyDescent="0.3">
      <c r="A1" s="1" t="s">
        <v>222</v>
      </c>
    </row>
    <row r="2" spans="1:10" s="13" customFormat="1" x14ac:dyDescent="0.2">
      <c r="A2" s="2"/>
      <c r="B2" s="2"/>
      <c r="C2" s="250"/>
      <c r="D2" s="250"/>
      <c r="E2" s="250"/>
      <c r="F2" s="250"/>
      <c r="G2" s="250"/>
      <c r="H2" s="250"/>
      <c r="I2" s="250"/>
    </row>
    <row r="3" spans="1:10" s="13" customFormat="1" x14ac:dyDescent="0.2">
      <c r="A3" s="17"/>
      <c r="B3" s="17"/>
      <c r="C3" s="244" t="s">
        <v>4</v>
      </c>
      <c r="D3" s="244" t="s">
        <v>224</v>
      </c>
      <c r="E3" s="244" t="s">
        <v>224</v>
      </c>
      <c r="F3" s="244" t="s">
        <v>224</v>
      </c>
      <c r="G3" s="244" t="s">
        <v>224</v>
      </c>
      <c r="H3" s="244" t="s">
        <v>224</v>
      </c>
      <c r="I3" s="244" t="s">
        <v>224</v>
      </c>
    </row>
    <row r="4" spans="1:10" ht="25.5" x14ac:dyDescent="0.2">
      <c r="A4" s="18" t="s">
        <v>72</v>
      </c>
      <c r="B4" s="18" t="s">
        <v>73</v>
      </c>
      <c r="C4" s="254" t="s">
        <v>395</v>
      </c>
      <c r="D4" s="255" t="s">
        <v>340</v>
      </c>
      <c r="E4" s="255" t="s">
        <v>353</v>
      </c>
      <c r="F4" s="255" t="s">
        <v>356</v>
      </c>
      <c r="G4" s="255" t="s">
        <v>368</v>
      </c>
      <c r="H4" s="255" t="s">
        <v>384</v>
      </c>
      <c r="I4" s="11" t="s">
        <v>387</v>
      </c>
    </row>
    <row r="5" spans="1:10" s="31" customFormat="1" x14ac:dyDescent="0.2">
      <c r="A5" s="17"/>
      <c r="B5" s="17"/>
    </row>
    <row r="6" spans="1:10" x14ac:dyDescent="0.2">
      <c r="A6" s="94" t="s">
        <v>148</v>
      </c>
    </row>
    <row r="7" spans="1:10" s="13" customFormat="1" x14ac:dyDescent="0.2">
      <c r="A7" s="4"/>
    </row>
    <row r="8" spans="1:10" s="13" customFormat="1" x14ac:dyDescent="0.2">
      <c r="B8" s="118"/>
    </row>
    <row r="9" spans="1:10" s="31" customFormat="1" ht="26.25" customHeight="1" x14ac:dyDescent="0.2">
      <c r="A9" s="119">
        <v>8115</v>
      </c>
      <c r="B9" s="120" t="s">
        <v>37</v>
      </c>
      <c r="C9" s="53">
        <v>57094</v>
      </c>
      <c r="D9" s="53">
        <v>22221293.010000002</v>
      </c>
      <c r="E9" s="53">
        <v>22671262.09</v>
      </c>
      <c r="F9" s="53">
        <v>14761192.66</v>
      </c>
      <c r="G9" s="53">
        <v>15242502.9</v>
      </c>
      <c r="H9" s="53">
        <v>15385492.9</v>
      </c>
      <c r="I9" s="53">
        <v>11332519.85</v>
      </c>
    </row>
    <row r="10" spans="1:10" ht="26.25" customHeight="1" x14ac:dyDescent="0.2">
      <c r="A10" s="121">
        <v>8118</v>
      </c>
      <c r="B10" s="8" t="s">
        <v>256</v>
      </c>
      <c r="C10" s="5">
        <v>-20000</v>
      </c>
      <c r="D10" s="5">
        <v>-25000000</v>
      </c>
      <c r="E10" s="5">
        <v>-25000000</v>
      </c>
      <c r="F10" s="5">
        <v>-25000000</v>
      </c>
      <c r="G10" s="5">
        <v>-25000000</v>
      </c>
      <c r="H10" s="5">
        <v>-25000000</v>
      </c>
      <c r="I10" s="5">
        <v>-25000000</v>
      </c>
    </row>
    <row r="11" spans="1:10" s="13" customFormat="1" x14ac:dyDescent="0.2">
      <c r="A11" s="7">
        <v>8123</v>
      </c>
      <c r="B11" s="122" t="s">
        <v>214</v>
      </c>
      <c r="C11" s="23">
        <v>18000</v>
      </c>
      <c r="D11" s="23"/>
      <c r="E11" s="23"/>
      <c r="F11" s="23">
        <v>364112</v>
      </c>
      <c r="G11" s="23">
        <v>970069.95</v>
      </c>
      <c r="H11" s="23">
        <v>1357143.24</v>
      </c>
      <c r="I11" s="23">
        <v>2322074.86</v>
      </c>
    </row>
    <row r="12" spans="1:10" s="31" customFormat="1" x14ac:dyDescent="0.2">
      <c r="A12" s="119">
        <v>8124</v>
      </c>
      <c r="B12" s="120" t="s">
        <v>257</v>
      </c>
      <c r="C12" s="53">
        <v>-109</v>
      </c>
      <c r="D12" s="53">
        <v>-109375</v>
      </c>
      <c r="E12" s="53">
        <v>-109375</v>
      </c>
      <c r="F12" s="53">
        <v>-109375</v>
      </c>
      <c r="G12" s="53">
        <v>-109375</v>
      </c>
      <c r="H12" s="53">
        <v>-109375</v>
      </c>
      <c r="I12" s="53">
        <v>-109375</v>
      </c>
    </row>
    <row r="13" spans="1:10" x14ac:dyDescent="0.2">
      <c r="A13" s="123">
        <v>8124</v>
      </c>
      <c r="B13" s="10" t="s">
        <v>112</v>
      </c>
      <c r="C13" s="5">
        <v>-775</v>
      </c>
      <c r="D13" s="5">
        <v>-416710</v>
      </c>
      <c r="E13" s="5">
        <v>-476240</v>
      </c>
      <c r="F13" s="5">
        <v>-535770</v>
      </c>
      <c r="G13" s="5">
        <v>-535770</v>
      </c>
      <c r="H13" s="5">
        <v>-654830</v>
      </c>
      <c r="I13" s="5">
        <v>-773890</v>
      </c>
    </row>
    <row r="14" spans="1:10" s="13" customFormat="1" x14ac:dyDescent="0.2">
      <c r="A14" s="9">
        <v>8124</v>
      </c>
      <c r="B14" s="124" t="s">
        <v>110</v>
      </c>
      <c r="C14" s="23">
        <v>-2145</v>
      </c>
      <c r="D14" s="23">
        <v>-1153642</v>
      </c>
      <c r="E14" s="23">
        <v>-1318448</v>
      </c>
      <c r="F14" s="23">
        <v>-1483254</v>
      </c>
      <c r="G14" s="23">
        <v>-1483254</v>
      </c>
      <c r="H14" s="23">
        <v>-1812866</v>
      </c>
      <c r="I14" s="23">
        <v>-1977672</v>
      </c>
      <c r="J14" s="125"/>
    </row>
    <row r="15" spans="1:10" s="31" customFormat="1" ht="25.5" x14ac:dyDescent="0.2">
      <c r="A15" s="126">
        <v>8901</v>
      </c>
      <c r="B15" s="46" t="s">
        <v>168</v>
      </c>
      <c r="C15" s="53"/>
      <c r="D15" s="53">
        <v>-642237.19999999995</v>
      </c>
      <c r="E15" s="53">
        <v>-486825.01</v>
      </c>
      <c r="F15" s="53">
        <v>-444033.49</v>
      </c>
      <c r="G15" s="53">
        <v>-403989.58</v>
      </c>
      <c r="H15" s="53">
        <v>-354083.64</v>
      </c>
      <c r="I15" s="53">
        <v>-236238.15</v>
      </c>
    </row>
    <row r="16" spans="1:10" s="13" customFormat="1" x14ac:dyDescent="0.2">
      <c r="A16" s="3"/>
      <c r="B16" s="3"/>
    </row>
    <row r="17" spans="1:9" s="13" customFormat="1" x14ac:dyDescent="0.2">
      <c r="A17" s="3"/>
      <c r="B17" s="3"/>
    </row>
    <row r="18" spans="1:9" x14ac:dyDescent="0.2">
      <c r="A18" s="127" t="s">
        <v>36</v>
      </c>
      <c r="B18" s="128"/>
      <c r="C18" s="129">
        <f t="shared" ref="C18:I18" si="0">SUM(C9:C17)</f>
        <v>52065</v>
      </c>
      <c r="D18" s="129">
        <f t="shared" si="0"/>
        <v>-5100671.1899999985</v>
      </c>
      <c r="E18" s="129">
        <f t="shared" si="0"/>
        <v>-4719625.92</v>
      </c>
      <c r="F18" s="129">
        <f t="shared" si="0"/>
        <v>-12447127.83</v>
      </c>
      <c r="G18" s="129">
        <f t="shared" si="0"/>
        <v>-11319815.73</v>
      </c>
      <c r="H18" s="129">
        <f t="shared" si="0"/>
        <v>-11188518.5</v>
      </c>
      <c r="I18" s="129">
        <f t="shared" si="0"/>
        <v>-14442580.440000001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3DE5B36BA06346B9F37AA94B7C8B3A" ma:contentTypeVersion="0" ma:contentTypeDescription="Vytvoří nový dokument" ma:contentTypeScope="" ma:versionID="d2e6dcb3f1716eacbdc5c0651d31b5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FCB7E6-9408-4FD4-BEF1-58CE1F78E12F}"/>
</file>

<file path=customXml/itemProps2.xml><?xml version="1.0" encoding="utf-8"?>
<ds:datastoreItem xmlns:ds="http://schemas.openxmlformats.org/officeDocument/2006/customXml" ds:itemID="{4EAEDAF8-1659-465B-9CFF-501C6039D832}"/>
</file>

<file path=customXml/itemProps3.xml><?xml version="1.0" encoding="utf-8"?>
<ds:datastoreItem xmlns:ds="http://schemas.openxmlformats.org/officeDocument/2006/customXml" ds:itemID="{003B401A-733A-4313-8DD9-B867F8600D6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 2017</vt:lpstr>
      <vt:lpstr>výdaje 2017</vt:lpstr>
      <vt:lpstr>financování 2017</vt:lpstr>
      <vt:lpstr>'financování 2017'!Oblast_tisku</vt:lpstr>
      <vt:lpstr>'příjmy 2017'!Oblast_tisku</vt:lpstr>
      <vt:lpstr>'výdaje 2017'!Oblast_tisku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Kamila Nenutilová</cp:lastModifiedBy>
  <cp:revision>0</cp:revision>
  <cp:lastPrinted>2018-04-11T12:56:17Z</cp:lastPrinted>
  <dcterms:created xsi:type="dcterms:W3CDTF">1601-01-01T00:00:00Z</dcterms:created>
  <dcterms:modified xsi:type="dcterms:W3CDTF">2018-04-11T12:56:23Z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0x010100303DE5B36BA06346B9F37AA94B7C8B3A</vt:lpwstr>
  </property>
</Properties>
</file>