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5600" windowHeight="7755"/>
  </bookViews>
  <sheets>
    <sheet name="příjmy 2017" sheetId="1" r:id="rId1"/>
    <sheet name="výdaje 2017" sheetId="2" r:id="rId2"/>
    <sheet name="financování 2017" sheetId="3" r:id="rId3"/>
  </sheets>
  <definedNames>
    <definedName name="_xlnm.Print_Area" localSheetId="2">'financování 2017'!$A$1:$G$20</definedName>
    <definedName name="_xlnm.Print_Area" localSheetId="0">'příjmy 2017'!$A$1:$H$94</definedName>
    <definedName name="_xlnm.Print_Area" localSheetId="1">'výdaje 2017'!$A$1:$G$332</definedName>
  </definedNames>
  <calcPr calcId="114210"/>
  <fileRecoveryPr autoRecover="0"/>
</workbook>
</file>

<file path=xl/calcChain.xml><?xml version="1.0" encoding="utf-8"?>
<calcChain xmlns="http://schemas.openxmlformats.org/spreadsheetml/2006/main">
  <c r="G330" i="2"/>
  <c r="F330"/>
  <c r="E330"/>
  <c r="D330"/>
  <c r="E324"/>
  <c r="D324"/>
  <c r="C324"/>
  <c r="E216"/>
  <c r="D216"/>
  <c r="C216"/>
  <c r="G316"/>
  <c r="G307"/>
  <c r="G303"/>
  <c r="G298"/>
  <c r="G293"/>
  <c r="G282"/>
  <c r="G271"/>
  <c r="G257"/>
  <c r="G253"/>
  <c r="G247"/>
  <c r="G237"/>
  <c r="G234"/>
  <c r="G231"/>
  <c r="G228"/>
  <c r="G191"/>
  <c r="G184"/>
  <c r="G172"/>
  <c r="G159"/>
  <c r="G154"/>
  <c r="G151"/>
  <c r="G148"/>
  <c r="G143"/>
  <c r="G136"/>
  <c r="G131"/>
  <c r="G124"/>
  <c r="G121"/>
  <c r="G110"/>
  <c r="G100"/>
  <c r="G91"/>
  <c r="G87"/>
  <c r="G81"/>
  <c r="G78"/>
  <c r="G65"/>
  <c r="G54"/>
  <c r="G49"/>
  <c r="G42"/>
  <c r="G34"/>
  <c r="G19"/>
  <c r="G13"/>
  <c r="G10"/>
  <c r="G6"/>
  <c r="G287"/>
  <c r="G107"/>
  <c r="G324"/>
  <c r="G319"/>
  <c r="G39"/>
  <c r="G169"/>
  <c r="G118"/>
  <c r="G225"/>
  <c r="G222"/>
  <c r="G219"/>
  <c r="G216"/>
  <c r="G212"/>
  <c r="G208"/>
  <c r="G205"/>
  <c r="G201"/>
  <c r="G196"/>
  <c r="G279"/>
  <c r="G188"/>
  <c r="F316"/>
  <c r="F307"/>
  <c r="F303"/>
  <c r="F298"/>
  <c r="F293"/>
  <c r="F282"/>
  <c r="F271"/>
  <c r="F260"/>
  <c r="F265"/>
  <c r="F266"/>
  <c r="F257"/>
  <c r="F254"/>
  <c r="F253"/>
  <c r="F247"/>
  <c r="F239"/>
  <c r="F237"/>
  <c r="F234"/>
  <c r="F231"/>
  <c r="F228"/>
  <c r="F191"/>
  <c r="F184"/>
  <c r="F172"/>
  <c r="F159"/>
  <c r="F154"/>
  <c r="F151"/>
  <c r="F148"/>
  <c r="F143"/>
  <c r="F136"/>
  <c r="F131"/>
  <c r="F124"/>
  <c r="F121"/>
  <c r="F110"/>
  <c r="F100"/>
  <c r="F91"/>
  <c r="F87"/>
  <c r="F81"/>
  <c r="F78"/>
  <c r="F65"/>
  <c r="F54"/>
  <c r="F49"/>
  <c r="F42"/>
  <c r="F34"/>
  <c r="F19"/>
  <c r="F13"/>
  <c r="F10"/>
  <c r="F6"/>
  <c r="F287"/>
  <c r="F107"/>
  <c r="F324"/>
  <c r="F319"/>
  <c r="F39"/>
  <c r="F169"/>
  <c r="F118"/>
  <c r="F225"/>
  <c r="F222"/>
  <c r="F219"/>
  <c r="F216"/>
  <c r="F212"/>
  <c r="F208"/>
  <c r="F205"/>
  <c r="F201"/>
  <c r="F196"/>
  <c r="F279"/>
  <c r="F188"/>
  <c r="G18" i="3"/>
  <c r="F18"/>
  <c r="E18"/>
  <c r="E319" i="2"/>
  <c r="E316"/>
  <c r="E307"/>
  <c r="E303"/>
  <c r="E298"/>
  <c r="E293"/>
  <c r="E289"/>
  <c r="E287"/>
  <c r="E282"/>
  <c r="E279"/>
  <c r="E271"/>
  <c r="E266"/>
  <c r="E265"/>
  <c r="E260"/>
  <c r="E254"/>
  <c r="E253"/>
  <c r="E247"/>
  <c r="E239"/>
  <c r="E237"/>
  <c r="E234"/>
  <c r="E231"/>
  <c r="E228"/>
  <c r="E225"/>
  <c r="E222"/>
  <c r="E219"/>
  <c r="E212"/>
  <c r="E208"/>
  <c r="E205"/>
  <c r="E201"/>
  <c r="E196"/>
  <c r="E191"/>
  <c r="E188"/>
  <c r="E184"/>
  <c r="E172"/>
  <c r="E169"/>
  <c r="E159"/>
  <c r="E154"/>
  <c r="E151"/>
  <c r="E148"/>
  <c r="E143"/>
  <c r="E136"/>
  <c r="E131"/>
  <c r="E124"/>
  <c r="E121"/>
  <c r="E118"/>
  <c r="E110"/>
  <c r="E107"/>
  <c r="E100"/>
  <c r="E91"/>
  <c r="E87"/>
  <c r="E81"/>
  <c r="E78"/>
  <c r="E65"/>
  <c r="E54"/>
  <c r="E49"/>
  <c r="E42"/>
  <c r="E39"/>
  <c r="E34"/>
  <c r="E19"/>
  <c r="E13"/>
  <c r="E10"/>
  <c r="E6"/>
  <c r="F92" i="1"/>
  <c r="D18" i="3"/>
  <c r="D279" i="2"/>
  <c r="C279"/>
  <c r="H86" i="1"/>
  <c r="H92"/>
  <c r="G92"/>
  <c r="D188" i="2"/>
  <c r="C188"/>
  <c r="D225"/>
  <c r="C225"/>
  <c r="D222"/>
  <c r="C222"/>
  <c r="D219"/>
  <c r="C219"/>
  <c r="D212"/>
  <c r="C212"/>
  <c r="D208"/>
  <c r="C208"/>
  <c r="D205"/>
  <c r="C205"/>
  <c r="D201"/>
  <c r="C201"/>
  <c r="D196"/>
  <c r="C196"/>
  <c r="D65"/>
  <c r="D319"/>
  <c r="D316"/>
  <c r="D307"/>
  <c r="D303"/>
  <c r="D298"/>
  <c r="D293"/>
  <c r="D289"/>
  <c r="D287"/>
  <c r="D282"/>
  <c r="D271"/>
  <c r="D266"/>
  <c r="D265"/>
  <c r="D260"/>
  <c r="D254"/>
  <c r="D253"/>
  <c r="D247"/>
  <c r="D239"/>
  <c r="D237"/>
  <c r="D234"/>
  <c r="D231"/>
  <c r="D228"/>
  <c r="D191"/>
  <c r="D184"/>
  <c r="D172"/>
  <c r="D169"/>
  <c r="C169"/>
  <c r="D159"/>
  <c r="D154"/>
  <c r="D151"/>
  <c r="D148"/>
  <c r="D143"/>
  <c r="D136"/>
  <c r="D131"/>
  <c r="D124"/>
  <c r="D121"/>
  <c r="D118"/>
  <c r="C118"/>
  <c r="D110"/>
  <c r="D107"/>
  <c r="D100"/>
  <c r="C100"/>
  <c r="D91"/>
  <c r="D87"/>
  <c r="D81"/>
  <c r="D78"/>
  <c r="D54"/>
  <c r="D49"/>
  <c r="D39"/>
  <c r="D34"/>
  <c r="D6"/>
  <c r="D42"/>
  <c r="D19"/>
  <c r="D13"/>
  <c r="D10"/>
  <c r="E92" i="1"/>
  <c r="C39" i="2"/>
  <c r="C298"/>
  <c r="C319"/>
  <c r="C172"/>
  <c r="C131"/>
  <c r="C65"/>
  <c r="C42"/>
  <c r="C19"/>
  <c r="C138"/>
  <c r="C137"/>
  <c r="C239"/>
  <c r="C237"/>
  <c r="C254"/>
  <c r="C253"/>
  <c r="C266"/>
  <c r="C265"/>
  <c r="C260"/>
  <c r="C273"/>
  <c r="C271"/>
  <c r="C289"/>
  <c r="C287"/>
  <c r="C154"/>
  <c r="C143"/>
  <c r="C18" i="3"/>
  <c r="C231" i="2"/>
  <c r="C91"/>
  <c r="C81"/>
  <c r="C78"/>
  <c r="C54"/>
  <c r="C49"/>
  <c r="C247"/>
  <c r="C293"/>
  <c r="C316"/>
  <c r="C34"/>
  <c r="C307"/>
  <c r="C303"/>
  <c r="C282"/>
  <c r="C234"/>
  <c r="C228"/>
  <c r="C191"/>
  <c r="C184"/>
  <c r="C159"/>
  <c r="C151"/>
  <c r="C148"/>
  <c r="C124"/>
  <c r="C121"/>
  <c r="C110"/>
  <c r="C87"/>
  <c r="C13"/>
  <c r="C10"/>
  <c r="C6"/>
  <c r="C107"/>
  <c r="D92" i="1"/>
  <c r="C257" i="2"/>
  <c r="C136"/>
  <c r="D257"/>
  <c r="E257"/>
  <c r="C330"/>
</calcChain>
</file>

<file path=xl/comments1.xml><?xml version="1.0" encoding="utf-8"?>
<comments xmlns="http://schemas.openxmlformats.org/spreadsheetml/2006/main">
  <authors>
    <author>Petra Friedlová</author>
  </authors>
  <commentList>
    <comment ref="H61" authorId="0">
      <text>
        <r>
          <rPr>
            <b/>
            <sz val="9"/>
            <color indexed="81"/>
            <rFont val="Tahoma"/>
            <charset val="1"/>
          </rPr>
          <t>Petra Friedlová:</t>
        </r>
        <r>
          <rPr>
            <sz val="9"/>
            <color indexed="81"/>
            <rFont val="Tahoma"/>
            <charset val="1"/>
          </rPr>
          <t xml:space="preserve">
Pojistné události: Lidická čp. 49 (býv. M-klub), ul. Dukelská čp. 1371 (býv. jídelna).</t>
        </r>
      </text>
    </comment>
    <comment ref="H84" authorId="0">
      <text>
        <r>
          <rPr>
            <b/>
            <sz val="9"/>
            <color indexed="81"/>
            <rFont val="Tahoma"/>
            <family val="2"/>
            <charset val="238"/>
          </rPr>
          <t>Petra Friedlová:</t>
        </r>
        <r>
          <rPr>
            <sz val="9"/>
            <color indexed="81"/>
            <rFont val="Tahoma"/>
            <family val="2"/>
            <charset val="238"/>
          </rPr>
          <t xml:space="preserve">
minus ORG 224
</t>
        </r>
      </text>
    </comment>
  </commentList>
</comments>
</file>

<file path=xl/sharedStrings.xml><?xml version="1.0" encoding="utf-8"?>
<sst xmlns="http://schemas.openxmlformats.org/spreadsheetml/2006/main" count="412" uniqueCount="374">
  <si>
    <t>Nebytové hospodářství</t>
  </si>
  <si>
    <t>správa budov</t>
  </si>
  <si>
    <t>povinné pojistné na úrazové pojištění</t>
  </si>
  <si>
    <t>příspěvky organizacím (v návaznosti na příjmy z loterií)</t>
  </si>
  <si>
    <t>v tis. Kč</t>
  </si>
  <si>
    <t>monitoring - rekultivace území skládky na Točně</t>
  </si>
  <si>
    <t>Poplatek za provozovaný výherní hrací přístroj - odvod</t>
  </si>
  <si>
    <t>Činnost místní správy - OISM</t>
  </si>
  <si>
    <t>Činnost místní správy - tajemník MÚ</t>
  </si>
  <si>
    <t>loutkové divadlo - plyn</t>
  </si>
  <si>
    <t>příspěvky z rozpočtu města na MPR</t>
  </si>
  <si>
    <t>Příjmy z pronájmu pozemků</t>
  </si>
  <si>
    <t>Bytové hospodářství</t>
  </si>
  <si>
    <t>ŠJ Komenského - příspěvek na provozní činnost</t>
  </si>
  <si>
    <t>odvod za dočasné vynětí ze zeměd.půdního fondu - skládka Skotnice</t>
  </si>
  <si>
    <t>Příjmy z úhrad dobývacího prostoru a z vydobytých nerostů</t>
  </si>
  <si>
    <t>Daň z příjmu fyzických osob ze samostatné výdělečné činnosti</t>
  </si>
  <si>
    <t>Péče o vzhled obcí a veřej.zeleň</t>
  </si>
  <si>
    <t>Městská policie + program prevence kriminality</t>
  </si>
  <si>
    <t>Požární ochrana</t>
  </si>
  <si>
    <t>Místní zastupitelské orgány</t>
  </si>
  <si>
    <t>Další poplatky</t>
  </si>
  <si>
    <t>Přijaté dotace:</t>
  </si>
  <si>
    <t>3.</t>
  </si>
  <si>
    <t>Nedaňové příjmy:</t>
  </si>
  <si>
    <t>Cestovní ruch, turismus</t>
  </si>
  <si>
    <t>Městská knihovna</t>
  </si>
  <si>
    <t>Záležitosti kultury</t>
  </si>
  <si>
    <t>Zachování a obnova kult.památek - OISM</t>
  </si>
  <si>
    <t>budova Piaristického kláštera</t>
  </si>
  <si>
    <t>Ostatní příjmy z vlastní činnosti - mzdy</t>
  </si>
  <si>
    <t>likvidace vod z kompostárny</t>
  </si>
  <si>
    <t>opravy kanalizací všeobecně</t>
  </si>
  <si>
    <t>Vratka půjčky od ZŠ Jičínská</t>
  </si>
  <si>
    <t>obsluha mlýnského náhonu</t>
  </si>
  <si>
    <t xml:space="preserve">kontejnery na zeleň </t>
  </si>
  <si>
    <t>Financování (součet za třídu 8):</t>
  </si>
  <si>
    <t>Změna stavu krátkodobých prostředků na bankovních účtech</t>
  </si>
  <si>
    <t>Příjmy z prodeje pozemků</t>
  </si>
  <si>
    <t>OV Prchalov</t>
  </si>
  <si>
    <t>OV Hájov, OV Prchalov</t>
  </si>
  <si>
    <t>odvody na soc. a zdrav. pojištění</t>
  </si>
  <si>
    <t>provoz rodného domku, propagační materiál, galerie na radnici</t>
  </si>
  <si>
    <t>Technické služby - příspěvek na provozní činnost</t>
  </si>
  <si>
    <t>mimořádné pohřby</t>
  </si>
  <si>
    <t>programové vybavení do 60 tis.Kč</t>
  </si>
  <si>
    <t>programové vybavení nad 60 tis.Kč</t>
  </si>
  <si>
    <t>ostatní (cestovné, příspěvek SMOCR atd.)</t>
  </si>
  <si>
    <t>splátky úroků - úvěr z roku 2010</t>
  </si>
  <si>
    <t>splátky úroků - úvěr z roku 2012</t>
  </si>
  <si>
    <t>poplatky za účty v ČSOB</t>
  </si>
  <si>
    <t>evidence kanalizací</t>
  </si>
  <si>
    <t>opravy chodníků, odstavných ploch a parkovišť (včetně dopravního značení)</t>
  </si>
  <si>
    <t>ZŠ Npor.Loma - příspěvek na provozní činnost</t>
  </si>
  <si>
    <t>provozní náklady</t>
  </si>
  <si>
    <t>realizace programu městské televize, licence, poplatky OSA a další</t>
  </si>
  <si>
    <t>rozšiřování a úpravy sítě  VO</t>
  </si>
  <si>
    <t>výkupy pozemků</t>
  </si>
  <si>
    <t>náklady související s provozem ČOV na Hájově</t>
  </si>
  <si>
    <t>Odvod z výtěžku z provozování VHP</t>
  </si>
  <si>
    <t xml:space="preserve"> </t>
  </si>
  <si>
    <t>Daň z příjmu fyzických osob z kapitálových výnosů</t>
  </si>
  <si>
    <t>Správní poplatky (stavební úřad, matrika, životní prostředí)</t>
  </si>
  <si>
    <t>Místní poplatek ze psů</t>
  </si>
  <si>
    <t>Místní poplatek ze užívání veř.prostr.</t>
  </si>
  <si>
    <t>Poplatek za likvidaci komunálního odpadu</t>
  </si>
  <si>
    <t>Příjmy z prodeje dřeva z městských lesů</t>
  </si>
  <si>
    <t>Cestovní ruch, turismus (prodej pohlednic, map a letáků)</t>
  </si>
  <si>
    <t>Záležitosti kultury - příjmy u kult.akcí</t>
  </si>
  <si>
    <t>Úroky z finančních prostředků v bance</t>
  </si>
  <si>
    <t>MŠ Pionýrů - příspěvek na provozní činnost</t>
  </si>
  <si>
    <t>ZŠ Jičínská - příspěvek na provozní činnost</t>
  </si>
  <si>
    <t>komunitní plánování sociálních služeb ve městě</t>
  </si>
  <si>
    <t>Položka</t>
  </si>
  <si>
    <t>Text</t>
  </si>
  <si>
    <t>1.</t>
  </si>
  <si>
    <t>Daňové příjmy:</t>
  </si>
  <si>
    <t>dohody o provedení práce</t>
  </si>
  <si>
    <t>družební styk</t>
  </si>
  <si>
    <t>dílčí úpravy plynovodních řádů v majetku města</t>
  </si>
  <si>
    <t>ostatní náklady v rámci MPR</t>
  </si>
  <si>
    <t>kulturní akce včetně služeb</t>
  </si>
  <si>
    <t>školení</t>
  </si>
  <si>
    <t>Platby daní a poplatků státnímu rozpočtu</t>
  </si>
  <si>
    <t>energie - radnice</t>
  </si>
  <si>
    <t>náhrady mezd v době nemoci</t>
  </si>
  <si>
    <t xml:space="preserve">Příjmy z nájmu obecních bytů a nebytových prostor </t>
  </si>
  <si>
    <t>Ostatní služby a činnosti v oblasti soc. prevence</t>
  </si>
  <si>
    <t>úhrada výdajů souvisejících s výkonem opatrovnictví</t>
  </si>
  <si>
    <t>koupaliště - provozní náklady</t>
  </si>
  <si>
    <t>veřejná finanční podpora</t>
  </si>
  <si>
    <t>Uhrazené úroky z přijatého úvěru</t>
  </si>
  <si>
    <t>Daň z příjmu fyzických osob ze závislé činnosti a funk.požitků</t>
  </si>
  <si>
    <t>ostatní finanční operace - platba DPH na FÚ</t>
  </si>
  <si>
    <t>Provoz veřejné silniční dopravy</t>
  </si>
  <si>
    <t>Kanalizace</t>
  </si>
  <si>
    <t>Úpravy drobných vodních toků</t>
  </si>
  <si>
    <t>Mateřské školy</t>
  </si>
  <si>
    <t xml:space="preserve">Základní školy </t>
  </si>
  <si>
    <t>Školní jídelny</t>
  </si>
  <si>
    <t>Městská televize a městský rozhlas</t>
  </si>
  <si>
    <t>Měsíčník</t>
  </si>
  <si>
    <t>Sbor pro občanské záležitosti</t>
  </si>
  <si>
    <t>Zájmová činnost</t>
  </si>
  <si>
    <t>Veřejné osvětlení</t>
  </si>
  <si>
    <t>Pohřebnictví</t>
  </si>
  <si>
    <t>Neinvestiční dotace na zabezpečení akceschopnosti JSDH</t>
  </si>
  <si>
    <t>Výstavba a údržba inž.sítí</t>
  </si>
  <si>
    <t>Územní plánování + projekční práce</t>
  </si>
  <si>
    <t>Komunální služby,územní rozvoj</t>
  </si>
  <si>
    <t>Sběr a svoz komunálních odpadů</t>
  </si>
  <si>
    <t>Splátky úvěru z roku 2012</t>
  </si>
  <si>
    <t>Příjmy z prodeje krátk. a drobného dlouhodobého majetku</t>
  </si>
  <si>
    <t>Splátky úvěru z roku 2010</t>
  </si>
  <si>
    <t>Sankční platby přijaté od jiných subjektů</t>
  </si>
  <si>
    <t>Elektronické aukce</t>
  </si>
  <si>
    <t>srážková voda na parkovišti (před DPS)</t>
  </si>
  <si>
    <t>Daň z příjmu právnických osob</t>
  </si>
  <si>
    <t>Daň z nemovitostí</t>
  </si>
  <si>
    <t>Daň z přidané hodnoty</t>
  </si>
  <si>
    <t>2.</t>
  </si>
  <si>
    <t>nájmy pozemků placené městem</t>
  </si>
  <si>
    <t>pohoštění a věcné dary</t>
  </si>
  <si>
    <t>Městská policie - pokuty</t>
  </si>
  <si>
    <t>Příjem z věcných břemen</t>
  </si>
  <si>
    <t>příprava rekultivace skládky Skotnice</t>
  </si>
  <si>
    <t>4.</t>
  </si>
  <si>
    <t>Kapitálové příjmy:</t>
  </si>
  <si>
    <t xml:space="preserve">                                                                                                                             </t>
  </si>
  <si>
    <t>Par.</t>
  </si>
  <si>
    <t>Celospolečenské funkce lesů</t>
  </si>
  <si>
    <t>Silnice</t>
  </si>
  <si>
    <t>Záležitosti pozemních komunikací</t>
  </si>
  <si>
    <t>Pojištění funkčně nespecifikované - souhrnné pojištění</t>
  </si>
  <si>
    <t>úpravy drobných vodních toků</t>
  </si>
  <si>
    <t>sociální fond</t>
  </si>
  <si>
    <t>Rozpočtové příjmy</t>
  </si>
  <si>
    <t xml:space="preserve">Rozpočtové výdaje </t>
  </si>
  <si>
    <t>Činnost muzeí a galerií</t>
  </si>
  <si>
    <t>platba firmě  za odvoz TDO</t>
  </si>
  <si>
    <t>Příjem ze vstupného v rodném domku S. Freuda</t>
  </si>
  <si>
    <t>Příjmy z pronájmu ostatních nemovitostí a jejich částí</t>
  </si>
  <si>
    <t>program prevence kriminality</t>
  </si>
  <si>
    <t xml:space="preserve">MŠ Kamarád - příspěvek na provozní činnost </t>
  </si>
  <si>
    <t>kontrolní číslo</t>
  </si>
  <si>
    <t>sítě městského rozhlasu</t>
  </si>
  <si>
    <t>Středisko volného času Luna - příspěvek na provozní činnost</t>
  </si>
  <si>
    <t xml:space="preserve">Využití volného času dětí a mládeže </t>
  </si>
  <si>
    <t>Sběr a svoz odpadů - přijaté nekap.příspěvky (za třídění odpadu)</t>
  </si>
  <si>
    <t>VFP</t>
  </si>
  <si>
    <t>Z tuzemska :</t>
  </si>
  <si>
    <t>výdaje spojené s pořízením znal.posudků a PD (SÚ)</t>
  </si>
  <si>
    <t>Odvody za odnětí půdy ze zemědělského půdního fondu</t>
  </si>
  <si>
    <t>Platba od SMMP - za umístění systému pro provozování spol.antény</t>
  </si>
  <si>
    <t>příspěvky společenským org. na základě schv. podmínek</t>
  </si>
  <si>
    <t>poplatek za provozování kanalizace na ul. Hukvaldská a Myslbekova</t>
  </si>
  <si>
    <t>elektronická aukce - EE</t>
  </si>
  <si>
    <t>elektronická aukce - plyn</t>
  </si>
  <si>
    <t>poplatky souv. s nakládáním a prodejem majetku (OISM)</t>
  </si>
  <si>
    <t>Ochrana obyvatelstva</t>
  </si>
  <si>
    <t>příprava na krizové situace</t>
  </si>
  <si>
    <t>řešení krizových situací a odstraňování následků</t>
  </si>
  <si>
    <t>přibližování a těžba dřeva, pěstební a výchovné práce, ost. služby, ostatní náklady - chemikálie, nákup sazenic, provoz auta, oprava cest a oplocenek atd.</t>
  </si>
  <si>
    <t xml:space="preserve">údržba svozových míst </t>
  </si>
  <si>
    <t>městský mobiliář</t>
  </si>
  <si>
    <t>Výstavba a údržba místních inženýrských sítí</t>
  </si>
  <si>
    <t>dotace na zabezpečení územně dopravní obslužnosti</t>
  </si>
  <si>
    <t>Městská knihovna - příjem ze zápisného, pokut, prodej knih</t>
  </si>
  <si>
    <t>rezerva v rozpočtu</t>
  </si>
  <si>
    <t>geografický informační systém</t>
  </si>
  <si>
    <t>Operace z peněžních účtů organizace nemající charakter příjmů a výdajů</t>
  </si>
  <si>
    <t>Příjmová část rozpočtu města Příbora na rok 2017</t>
  </si>
  <si>
    <t>Nebytové hospodářství - energie</t>
  </si>
  <si>
    <t>Ostatní nedaňové příjmy (prodej senior karet apod.)</t>
  </si>
  <si>
    <t xml:space="preserve">příspěvky (granty) </t>
  </si>
  <si>
    <t>Zachování a obnova kult.památek - OBNF</t>
  </si>
  <si>
    <t>projektové přípravy, zpracování projektů, žádostí o dotace</t>
  </si>
  <si>
    <t>platy</t>
  </si>
  <si>
    <t>náhrady platů v době nemoci</t>
  </si>
  <si>
    <t>platy včetně odvodů</t>
  </si>
  <si>
    <t>revize budovy radnice</t>
  </si>
  <si>
    <t>Činnost místní správy - OBNF</t>
  </si>
  <si>
    <t>poplatky související s majetkem města (OF)</t>
  </si>
  <si>
    <t>dětské zastupitelstvo</t>
  </si>
  <si>
    <t>opravy a údržba (uvnitř budovy, opravy aut, opravy nábytku - renovace)</t>
  </si>
  <si>
    <t>služby (poštovné, poplatky, nájemné, aktualizace programů atd.)</t>
  </si>
  <si>
    <t>materiál (kancelářský a čistící, ochranné pomůcky, knihy, časopisy atd.), vybavení - drobný majetek do 40 tis. Kč</t>
  </si>
  <si>
    <t>péče o vzhled obcí a veřejnou zeleň (vč. deratizace a likvidace křídlatky)</t>
  </si>
  <si>
    <t>Informační tabule u aut. zastávek - úhrada EE</t>
  </si>
  <si>
    <t>program regenerace MPR - vlastní prostředky k dotaci</t>
  </si>
  <si>
    <t>věcná břemena - pasivní</t>
  </si>
  <si>
    <t>poskytnutí finančního daru ZO Českého svazu ochránců přírody Bartošovice</t>
  </si>
  <si>
    <t>Výdajová část rozpočtu města Příbora na rok 2017</t>
  </si>
  <si>
    <t>platy zaměstnanců</t>
  </si>
  <si>
    <t>poplatky, propagace, prezentace, tisk letáků, spolupráce - Lašská brána</t>
  </si>
  <si>
    <t>weby + infokanál</t>
  </si>
  <si>
    <t>Kulturní dům - provoz</t>
  </si>
  <si>
    <t xml:space="preserve">společenské akce ve školství </t>
  </si>
  <si>
    <t>finanční podpora akcí a soutěží ve školství (Řemeslo má zlaté dno aj.)</t>
  </si>
  <si>
    <t>Ostatní sociální péče a pomoc ostatním skup. obyvatelstva</t>
  </si>
  <si>
    <t>finanční dary subjektům působícím v soc. oblasti</t>
  </si>
  <si>
    <t>2111,2132, 2141,2212</t>
  </si>
  <si>
    <t>energie</t>
  </si>
  <si>
    <t>úklid, údržba, nákup materiálu</t>
  </si>
  <si>
    <t>pohonné hmoty</t>
  </si>
  <si>
    <t>OV Hájov</t>
  </si>
  <si>
    <t>Činnost orgánů krizového řízení na územní úrovni</t>
  </si>
  <si>
    <t>Záležitosti sdělovacích prostředků - příjem z reklam v měsíčníku</t>
  </si>
  <si>
    <t>Dotace - hasičské auto</t>
  </si>
  <si>
    <t>pořízení hasičského auta</t>
  </si>
  <si>
    <t>Příjmy z pronájmu - krátkodobý pronájem v piaristické zahradě</t>
  </si>
  <si>
    <t>Příjmy z pronájmu - krátkodobý pronájem v kulturním domě</t>
  </si>
  <si>
    <t>Příjmy z pronájmu  - krátkodobý pronájem v piaristickém kláštěře</t>
  </si>
  <si>
    <t>opravy místních komunikací (+ svislé a vodorovné dopravní značení)</t>
  </si>
  <si>
    <t>Příjmy z pronájmu na Hájově</t>
  </si>
  <si>
    <t>Piaristický klášter - úklid, dohody</t>
  </si>
  <si>
    <t>Dlouhodobě půjčené finanční prostředky</t>
  </si>
  <si>
    <t>opravy a údržba bytového fondu</t>
  </si>
  <si>
    <t>Činnost místní správy - OOSČ</t>
  </si>
  <si>
    <t>rekonstrukce chodníků na spodním sídlišti</t>
  </si>
  <si>
    <t>koupaliště - běžné opravy a údržba</t>
  </si>
  <si>
    <t>koupaliště - opravy areálu a obnova invenáře</t>
  </si>
  <si>
    <t>zástavba lokality "Za školou"</t>
  </si>
  <si>
    <t>příprava rekultivace skládky Skotnice - akce</t>
  </si>
  <si>
    <t xml:space="preserve"> v tis. Kč</t>
  </si>
  <si>
    <t>schválené příjmy - ZM 15.12.2016</t>
  </si>
  <si>
    <t>schválené výdaje - ZM 15.12.2016</t>
  </si>
  <si>
    <t>Třída 8 - financování v rozpočtu města Příbora na rok 2017</t>
  </si>
  <si>
    <t>schválené financování - ZM 15.12.2016</t>
  </si>
  <si>
    <t>opravy budovy radnice</t>
  </si>
  <si>
    <t>v Kč</t>
  </si>
  <si>
    <t>Neinvestiční dotace - ZŠ Jičínská</t>
  </si>
  <si>
    <t>Záležitosti kultury - neinvestiční dary</t>
  </si>
  <si>
    <t>Technické služby -vratka účelového příspěvku</t>
  </si>
  <si>
    <t>Příjmy z pronájmu movitých věcí - pachtovné</t>
  </si>
  <si>
    <t>SÚ OD Prchalov - vyúčtování energií stavební firmě JV Agro</t>
  </si>
  <si>
    <t>Silnice - vyúčtování zálohy za věcné břemeno</t>
  </si>
  <si>
    <t>Městská knihovna - vyúčtování energií</t>
  </si>
  <si>
    <t>RDSF - vyúčtování energií</t>
  </si>
  <si>
    <t>KD - reklamace - přijatá platba od fa Subterra</t>
  </si>
  <si>
    <t>Muzeum a piaristický klášter - vyúčtování energií</t>
  </si>
  <si>
    <t>Koupaliště - vyúčtování energií</t>
  </si>
  <si>
    <t>Vratky veřejné finanční podpory a VFP - grantů</t>
  </si>
  <si>
    <t>Kulturní dům (dále jen KD) - vyúčtování energií</t>
  </si>
  <si>
    <t>OV Prchalov - vyúčtování energií</t>
  </si>
  <si>
    <t>Radnice - vyúčtování energií</t>
  </si>
  <si>
    <t>Náklady řízení</t>
  </si>
  <si>
    <t>Klub důchodců - vyúčtování energií</t>
  </si>
  <si>
    <t>lávka přes Lubinu</t>
  </si>
  <si>
    <t>rekonstrukce na ul. Myslbekově</t>
  </si>
  <si>
    <t>ZŠ Jičínská - snížení energetické náročnosti budovy</t>
  </si>
  <si>
    <t>objekt čp. 245 a 247 na ul. Jičínská</t>
  </si>
  <si>
    <t>objekt Dukelská - energetická opatření</t>
  </si>
  <si>
    <t>rekonstrukce VO na sídlišti Benátky - PD</t>
  </si>
  <si>
    <t>Technické služby - snížení energetické náročnosti budovy</t>
  </si>
  <si>
    <t>vybudování sběrného dvoru Příbor - Točna</t>
  </si>
  <si>
    <t>Požární ochrana - náhrady</t>
  </si>
  <si>
    <t>Požární ochrana - vyúčtování energií</t>
  </si>
  <si>
    <t>SÚ obecního domu na Prchalově</t>
  </si>
  <si>
    <t>Ostatní činnosti jinde nezařazené</t>
  </si>
  <si>
    <t>Finanční vypořádání minulých let</t>
  </si>
  <si>
    <t>mylné platby</t>
  </si>
  <si>
    <t>Dopravní obslužnost</t>
  </si>
  <si>
    <t>Aktivní krátk. operace řízení likvidity - termínovaný vklad</t>
  </si>
  <si>
    <t>Splátky úvěru z roku 2008</t>
  </si>
  <si>
    <t>Příjmy úhrad za dobývání nerostů a poplatků za geologické práce</t>
  </si>
  <si>
    <t>Daň z hazardních her</t>
  </si>
  <si>
    <t>Neinvestiční dotace - ZŠ Npor. Loma</t>
  </si>
  <si>
    <t>Dotace - na regeneraci MPR</t>
  </si>
  <si>
    <t>Záležitosti kultury - ostatní příjmy z vlastní činnosti</t>
  </si>
  <si>
    <t>Neinvestiční dotace - MŠ Kamarád</t>
  </si>
  <si>
    <t>Ostatní nedaňové příjmy</t>
  </si>
  <si>
    <t>Vyúčtování služeb České spořitelně (budova radnice) za rok 2016</t>
  </si>
  <si>
    <t>Stavební úřad - sankční platby od jiných subjektů</t>
  </si>
  <si>
    <t>zpracování PD Lesní cesta Cihelňák a žádost o dotaci</t>
  </si>
  <si>
    <t>oprava komunikace mezi obchvatem a Boroveckými rybníky</t>
  </si>
  <si>
    <t>oprava povrchu ulice Lesní</t>
  </si>
  <si>
    <t>rekonstrukce části ul. Úzké</t>
  </si>
  <si>
    <t>rekonstrukce chodníku na ul. Švermova</t>
  </si>
  <si>
    <t>rekonstrukce chodníků na ul. Sv. Čecha</t>
  </si>
  <si>
    <t>rekonstrukce chodníků na ul. Štefánikově</t>
  </si>
  <si>
    <t>revitalizace vstupu do parku</t>
  </si>
  <si>
    <t>parkoviště u ZŠ Npor. Loma a rekonstrukce části ul. Vrchlického</t>
  </si>
  <si>
    <t>opravy mostů a lávek</t>
  </si>
  <si>
    <t>autobusová zástávka Prchalov - u Bönischů</t>
  </si>
  <si>
    <t>MŠ Kamarád - zateplení budov Frenštátská a Švermova</t>
  </si>
  <si>
    <t>MŠ Pionýrů - zateplení budovy</t>
  </si>
  <si>
    <t>MŠ Pionýrů - oprava a doplnění herních prvků</t>
  </si>
  <si>
    <t>ZŠ Jičínská  - neinvestiční dotace</t>
  </si>
  <si>
    <t>ZŠ Npor. Loma - neinvestiční dotace</t>
  </si>
  <si>
    <t>ZŠ Jičínská - přestavba části přízemí budovy školy</t>
  </si>
  <si>
    <t>ZŠ Npor. Loma - výzva č. 59 - Infrastruktura ZŠ</t>
  </si>
  <si>
    <t>příspěvek - varhany</t>
  </si>
  <si>
    <t>program regenerace MPR - dotační prostředky</t>
  </si>
  <si>
    <t>Sportovní hřiště</t>
  </si>
  <si>
    <t>vybudování multifunkčního hřiště v Klokočově</t>
  </si>
  <si>
    <t>koncepce tepelného hospodářství</t>
  </si>
  <si>
    <t>M-klub</t>
  </si>
  <si>
    <t>objekt Dukelská - SÚ sociálního zařízení tělocvičny ZŠ Dukelská</t>
  </si>
  <si>
    <t>výměna rozvaděče na ul. Místecké (pod čp. 35)</t>
  </si>
  <si>
    <t>pasport + manuál veřejného prostranství</t>
  </si>
  <si>
    <t>Technické služby - půjčka na předfinancování dotačního titulu</t>
  </si>
  <si>
    <t>herní a sportovní prvky</t>
  </si>
  <si>
    <t>Změny technologií vytápění</t>
  </si>
  <si>
    <t>výdaje související s projektem Kotlíková dotace</t>
  </si>
  <si>
    <t>předcházení vzniku bioodpadů</t>
  </si>
  <si>
    <t>pořízení 2 ks preventivních radarů</t>
  </si>
  <si>
    <t>Specifické informační a komunikační systémy a infrastruktura II</t>
  </si>
  <si>
    <t>SÚ radnice - PD (bezbariérový přístup, zateplení, omítky, WC pro postižené atd.)</t>
  </si>
  <si>
    <t>SÚ radnice - prostory po spořitelně</t>
  </si>
  <si>
    <t>splátky úroků - úvěr z roku 2008</t>
  </si>
  <si>
    <t>vratka účelové dotace - volby</t>
  </si>
  <si>
    <t>vratka účelové dotace - MPR</t>
  </si>
  <si>
    <t>kontorlní číslo</t>
  </si>
  <si>
    <t>rekonstrukce chodníku na ul. Fučíkova</t>
  </si>
  <si>
    <t>upravený rozpočet po schváleném RO č. 1 - ZM 28.3.2017</t>
  </si>
  <si>
    <t>Neinvestiční přijaté transfery od obcí - MP</t>
  </si>
  <si>
    <t>Nebytové hospodářství - příjmy z pojistných událostí</t>
  </si>
  <si>
    <t>Příspěvek na sociální pohřeb</t>
  </si>
  <si>
    <t>Péče o vzhled obcí a veřejnou zeleň - pojistná událost</t>
  </si>
  <si>
    <t>MŠ Kamarád - dotace</t>
  </si>
  <si>
    <t>Domovy pro seniory</t>
  </si>
  <si>
    <t>Domov Hortenzie, p.o.</t>
  </si>
  <si>
    <t>Domov Příbor, p.o.</t>
  </si>
  <si>
    <t>Seniorcentrum OASA s.r.o.</t>
  </si>
  <si>
    <t>Osobní asistence, pečovatelská služba a podpora samostatného bydlení</t>
  </si>
  <si>
    <t>Diakonie ČCE Ostrava - Pečovatelská služba Příbor</t>
  </si>
  <si>
    <t>Centrum pro zdravotně postižené MSK o.p.s. - osobní asistence</t>
  </si>
  <si>
    <t>Chráněné bydlení</t>
  </si>
  <si>
    <t>Slezská diakonie</t>
  </si>
  <si>
    <t>Denní stacionáře a centra denních služeb</t>
  </si>
  <si>
    <t>Středisko soc. služeb města Kopřivnice p.o.</t>
  </si>
  <si>
    <t>Domov pro osoby se zdravotním postižením a domovy se zvláštním režimem</t>
  </si>
  <si>
    <t>Charita Frýdek - Místek</t>
  </si>
  <si>
    <t>Charita Ostrava</t>
  </si>
  <si>
    <t>Ostatní služby a činnosti v oblasti sociální péče</t>
  </si>
  <si>
    <t>Raná péče a sociálně aktivizační služby pro rodiny s dětmi</t>
  </si>
  <si>
    <t>Azylové domy, nízkoprahová centra a noclehárny</t>
  </si>
  <si>
    <t>Středisko soc. služeb města Kopřivnice - azylový dům</t>
  </si>
  <si>
    <t>Terénní programy</t>
  </si>
  <si>
    <t>Renarkon. o.p.s.</t>
  </si>
  <si>
    <t>poplatek za úvěrový účet v ČS</t>
  </si>
  <si>
    <t>Středisko soc. služeb města Kopřivnice - odlehčovací služba</t>
  </si>
  <si>
    <t>Příjmy z pronájmu na Prchalově</t>
  </si>
  <si>
    <t>Odborné sociální poradenství</t>
  </si>
  <si>
    <t>Centrum pro zdravotně postižené MSK - pracoviště Příbor</t>
  </si>
  <si>
    <t>vratka účelové dotace - snížení energ. náročnosti budovy ZŠ Npor. Loma</t>
  </si>
  <si>
    <t>Dotace - PPK (značení kol)</t>
  </si>
  <si>
    <t>Dotace - na výkon sociální práce</t>
  </si>
  <si>
    <t>Neinvestiční dotace z MSK - zabezpečení akceschopnosti JSDH</t>
  </si>
  <si>
    <t>upravený rozpočet po schváleném RO č. 3 - ZM 22.6.2017</t>
  </si>
  <si>
    <t>Příjmy z podílu na zisku a dividend</t>
  </si>
  <si>
    <t>plnění k 30.6.2017</t>
  </si>
  <si>
    <t>upravený rozpočet po schváleném RO č. 3 - ZM 22.6.2018</t>
  </si>
  <si>
    <t>sanace opěrné zdi ul. Farní - Žižkova</t>
  </si>
  <si>
    <t>vybudování bezbariérové trasy</t>
  </si>
  <si>
    <t>aktualizace protipovodňového plánu</t>
  </si>
  <si>
    <t>MŠ Kamarád, Frenštátská - žádost zateplení OPŽP</t>
  </si>
  <si>
    <t>MŠ Pionýrů - žádost zateplení OPŽP</t>
  </si>
  <si>
    <t>ZŠ Jičínská - učebny, žádost v ITI Ostravsko</t>
  </si>
  <si>
    <t>ZŠ Npor. Loma - odborné učebny, žádost v ITI Ostravsko</t>
  </si>
  <si>
    <t>poskytnuté finanční dary</t>
  </si>
  <si>
    <t>forenzní značení jízdních kol - dotační program PPK</t>
  </si>
  <si>
    <t>Činnost místní správy</t>
  </si>
  <si>
    <t>výkon sociální práce v souladu se zákonem o soc. službách - čerpání dotace</t>
  </si>
  <si>
    <t>ochrana obyvatelstva</t>
  </si>
  <si>
    <t>stav k 30.6.2017</t>
  </si>
  <si>
    <t>upravený rozpočet po schváleném RO č. 2 - RM 25.4. 2017</t>
  </si>
  <si>
    <t>upravený rozpočet po schváleném RO č. 2 - ZM 25.4.2017</t>
  </si>
  <si>
    <t>Městské inf.centrum - občanský servis (kopírování, laminování, czech point aj.)</t>
  </si>
  <si>
    <t>Neinvestiční přijaté transfery ze SR v rámci souhrnného dotačního vztahu</t>
  </si>
  <si>
    <t>čerpání k 30.6.2017</t>
  </si>
  <si>
    <t>příloha č. 1</t>
  </si>
  <si>
    <t>MŠ Kamarád, Švermova -žádost zateplení OPŽP</t>
  </si>
</sst>
</file>

<file path=xl/styles.xml><?xml version="1.0" encoding="utf-8"?>
<styleSheet xmlns="http://schemas.openxmlformats.org/spreadsheetml/2006/main">
  <fonts count="53">
    <font>
      <sz val="10"/>
      <name val="Arial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9"/>
      <name val="Calibri"/>
      <family val="2"/>
      <charset val="238"/>
    </font>
    <font>
      <b/>
      <sz val="15"/>
      <color indexed="62"/>
      <name val="Calibri"/>
      <family val="2"/>
      <charset val="238"/>
    </font>
    <font>
      <b/>
      <sz val="13"/>
      <color indexed="62"/>
      <name val="Calibri"/>
      <family val="2"/>
      <charset val="238"/>
    </font>
    <font>
      <b/>
      <sz val="11"/>
      <color indexed="62"/>
      <name val="Calibri"/>
      <family val="2"/>
      <charset val="238"/>
    </font>
    <font>
      <b/>
      <sz val="18"/>
      <color indexed="62"/>
      <name val="Cambria"/>
      <family val="2"/>
      <charset val="238"/>
    </font>
    <font>
      <sz val="11"/>
      <color indexed="19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1"/>
      <color indexed="10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b/>
      <sz val="14"/>
      <name val="Calibri"/>
      <family val="2"/>
      <charset val="238"/>
    </font>
    <font>
      <sz val="10"/>
      <name val="Calibri"/>
      <family val="2"/>
      <charset val="238"/>
    </font>
    <font>
      <b/>
      <sz val="8"/>
      <name val="Calibri"/>
      <family val="2"/>
      <charset val="238"/>
    </font>
    <font>
      <sz val="8"/>
      <name val="Calibri"/>
      <family val="2"/>
      <charset val="238"/>
    </font>
    <font>
      <b/>
      <sz val="10"/>
      <name val="Calibri"/>
      <family val="2"/>
      <charset val="238"/>
    </font>
    <font>
      <i/>
      <sz val="8"/>
      <name val="Calibri"/>
      <family val="2"/>
      <charset val="238"/>
    </font>
    <font>
      <b/>
      <i/>
      <sz val="8"/>
      <name val="Calibri"/>
      <family val="2"/>
      <charset val="238"/>
    </font>
    <font>
      <i/>
      <sz val="10"/>
      <name val="Calibri"/>
      <family val="2"/>
      <charset val="238"/>
    </font>
    <font>
      <sz val="20"/>
      <name val="Calibri"/>
      <family val="2"/>
      <charset val="238"/>
    </font>
    <font>
      <sz val="9"/>
      <name val="Calibri"/>
      <family val="2"/>
      <charset val="238"/>
    </font>
    <font>
      <b/>
      <sz val="9"/>
      <name val="Calibri"/>
      <family val="2"/>
      <charset val="238"/>
    </font>
    <font>
      <b/>
      <i/>
      <sz val="9"/>
      <name val="Calibri"/>
      <family val="2"/>
      <charset val="238"/>
    </font>
    <font>
      <sz val="10"/>
      <color indexed="8"/>
      <name val="Calibri"/>
      <family val="2"/>
      <charset val="238"/>
    </font>
    <font>
      <sz val="10"/>
      <color indexed="10"/>
      <name val="Calibri"/>
      <family val="2"/>
      <charset val="238"/>
    </font>
    <font>
      <sz val="10"/>
      <color indexed="10"/>
      <name val="Calibri"/>
      <family val="2"/>
      <charset val="238"/>
    </font>
    <font>
      <sz val="9"/>
      <color indexed="10"/>
      <name val="Calibri"/>
      <family val="2"/>
      <charset val="238"/>
    </font>
    <font>
      <sz val="10"/>
      <color indexed="30"/>
      <name val="Calibri"/>
      <family val="2"/>
      <charset val="238"/>
    </font>
    <font>
      <b/>
      <sz val="10"/>
      <color indexed="10"/>
      <name val="Calibri"/>
      <family val="2"/>
      <charset val="238"/>
    </font>
    <font>
      <sz val="10"/>
      <color indexed="18"/>
      <name val="Calibri"/>
      <family val="2"/>
      <charset val="238"/>
    </font>
    <font>
      <i/>
      <sz val="8"/>
      <color indexed="18"/>
      <name val="Calibri"/>
      <family val="2"/>
      <charset val="238"/>
    </font>
    <font>
      <sz val="9"/>
      <color indexed="18"/>
      <name val="Calibri"/>
      <family val="2"/>
      <charset val="238"/>
    </font>
    <font>
      <b/>
      <sz val="10"/>
      <color indexed="18"/>
      <name val="Calibri"/>
      <family val="2"/>
      <charset val="238"/>
    </font>
    <font>
      <i/>
      <sz val="10"/>
      <color indexed="18"/>
      <name val="Calibri"/>
      <family val="2"/>
      <charset val="238"/>
    </font>
    <font>
      <sz val="10"/>
      <color indexed="10"/>
      <name val="Calibri"/>
      <family val="2"/>
      <charset val="238"/>
    </font>
    <font>
      <sz val="9"/>
      <color indexed="10"/>
      <name val="Calibri"/>
      <family val="2"/>
      <charset val="238"/>
    </font>
    <font>
      <sz val="9"/>
      <color indexed="60"/>
      <name val="Calibri"/>
      <family val="2"/>
      <charset val="238"/>
    </font>
    <font>
      <sz val="8"/>
      <color indexed="18"/>
      <name val="Calibri"/>
      <family val="2"/>
      <charset val="238"/>
    </font>
    <font>
      <sz val="9.5"/>
      <name val="Calibri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b/>
      <sz val="9"/>
      <color indexed="60"/>
      <name val="Calibri"/>
      <family val="2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7"/>
      <name val="Calibri"/>
      <family val="2"/>
      <charset val="238"/>
    </font>
  </fonts>
  <fills count="22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73"/>
      </patternFill>
    </fill>
    <fill>
      <patternFill patternType="solid">
        <fgColor indexed="9"/>
        <bgColor indexed="73"/>
      </patternFill>
    </fill>
  </fills>
  <borders count="1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3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4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3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6" borderId="0" applyNumberFormat="0" applyBorder="0" applyAlignment="0" applyProtection="0"/>
    <xf numFmtId="0" fontId="3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3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6" borderId="0" applyNumberFormat="0" applyBorder="0" applyAlignment="0" applyProtection="0"/>
    <xf numFmtId="0" fontId="3" fillId="4" borderId="0" applyNumberFormat="0" applyBorder="0" applyAlignment="0" applyProtection="0"/>
    <xf numFmtId="0" fontId="4" fillId="6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8" borderId="0" applyNumberFormat="0" applyBorder="0" applyAlignment="0" applyProtection="0"/>
    <xf numFmtId="0" fontId="4" fillId="6" borderId="0" applyNumberFormat="0" applyBorder="0" applyAlignment="0" applyProtection="0"/>
    <xf numFmtId="0" fontId="4" fillId="3" borderId="0" applyNumberFormat="0" applyBorder="0" applyAlignment="0" applyProtection="0"/>
    <xf numFmtId="0" fontId="4" fillId="6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8" borderId="0" applyNumberFormat="0" applyBorder="0" applyAlignment="0" applyProtection="0"/>
    <xf numFmtId="0" fontId="4" fillId="6" borderId="0" applyNumberFormat="0" applyBorder="0" applyAlignment="0" applyProtection="0"/>
    <xf numFmtId="0" fontId="4" fillId="3" borderId="0" applyNumberFormat="0" applyBorder="0" applyAlignment="0" applyProtection="0"/>
    <xf numFmtId="0" fontId="4" fillId="11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6" fillId="15" borderId="0" applyNumberFormat="0" applyBorder="0" applyAlignment="0" applyProtection="0"/>
    <xf numFmtId="0" fontId="16" fillId="16" borderId="1" applyNumberFormat="0" applyAlignment="0" applyProtection="0"/>
    <xf numFmtId="0" fontId="5" fillId="0" borderId="2" applyNumberFormat="0" applyFill="0" applyAlignment="0" applyProtection="0"/>
    <xf numFmtId="0" fontId="18" fillId="0" borderId="0" applyNumberFormat="0" applyFill="0" applyBorder="0" applyAlignment="0" applyProtection="0"/>
    <xf numFmtId="0" fontId="14" fillId="6" borderId="0" applyNumberFormat="0" applyBorder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7" fillId="17" borderId="6" applyNumberFormat="0" applyAlignment="0" applyProtection="0"/>
    <xf numFmtId="0" fontId="6" fillId="15" borderId="0" applyNumberFormat="0" applyBorder="0" applyAlignment="0" applyProtection="0"/>
    <xf numFmtId="0" fontId="15" fillId="7" borderId="1" applyNumberFormat="0" applyAlignment="0" applyProtection="0"/>
    <xf numFmtId="0" fontId="7" fillId="17" borderId="6" applyNumberFormat="0" applyAlignment="0" applyProtection="0"/>
    <xf numFmtId="0" fontId="13" fillId="0" borderId="7" applyNumberFormat="0" applyFill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" fillId="4" borderId="8" applyNumberFormat="0" applyFont="0" applyAlignment="0" applyProtection="0"/>
    <xf numFmtId="0" fontId="17" fillId="16" borderId="9" applyNumberFormat="0" applyAlignment="0" applyProtection="0"/>
    <xf numFmtId="0" fontId="1" fillId="4" borderId="8" applyNumberFormat="0" applyFont="0" applyAlignment="0" applyProtection="0"/>
    <xf numFmtId="0" fontId="13" fillId="0" borderId="7" applyNumberFormat="0" applyFill="0" applyAlignment="0" applyProtection="0"/>
    <xf numFmtId="0" fontId="14" fillId="6" borderId="0" applyNumberFormat="0" applyBorder="0" applyAlignment="0" applyProtection="0"/>
    <xf numFmtId="0" fontId="13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5" fillId="0" borderId="2" applyNumberFormat="0" applyFill="0" applyAlignment="0" applyProtection="0"/>
    <xf numFmtId="0" fontId="15" fillId="7" borderId="1" applyNumberFormat="0" applyAlignment="0" applyProtection="0"/>
    <xf numFmtId="0" fontId="16" fillId="16" borderId="1" applyNumberFormat="0" applyAlignment="0" applyProtection="0"/>
    <xf numFmtId="0" fontId="17" fillId="16" borderId="9" applyNumberFormat="0" applyAlignment="0" applyProtection="0"/>
    <xf numFmtId="0" fontId="18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4" fillId="11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</cellStyleXfs>
  <cellXfs count="193">
    <xf numFmtId="0" fontId="0" fillId="0" borderId="0" xfId="0"/>
    <xf numFmtId="0" fontId="19" fillId="0" borderId="0" xfId="0" applyNumberFormat="1" applyFont="1"/>
    <xf numFmtId="0" fontId="20" fillId="0" borderId="0" xfId="0" applyFont="1"/>
    <xf numFmtId="0" fontId="20" fillId="0" borderId="0" xfId="0" applyNumberFormat="1" applyFont="1"/>
    <xf numFmtId="0" fontId="21" fillId="0" borderId="0" xfId="0" applyNumberFormat="1" applyFont="1"/>
    <xf numFmtId="0" fontId="22" fillId="0" borderId="0" xfId="0" applyFont="1"/>
    <xf numFmtId="0" fontId="23" fillId="0" borderId="0" xfId="0" applyFont="1"/>
    <xf numFmtId="0" fontId="20" fillId="0" borderId="0" xfId="0" applyFont="1" applyBorder="1"/>
    <xf numFmtId="0" fontId="25" fillId="0" borderId="0" xfId="0" applyFont="1" applyAlignment="1">
      <alignment wrapText="1"/>
    </xf>
    <xf numFmtId="0" fontId="20" fillId="0" borderId="0" xfId="0" applyFont="1" applyAlignment="1">
      <alignment wrapText="1"/>
    </xf>
    <xf numFmtId="0" fontId="20" fillId="18" borderId="10" xfId="0" applyFont="1" applyFill="1" applyBorder="1" applyAlignment="1">
      <alignment wrapText="1"/>
    </xf>
    <xf numFmtId="0" fontId="20" fillId="0" borderId="0" xfId="0" applyFont="1" applyBorder="1" applyAlignment="1">
      <alignment wrapText="1"/>
    </xf>
    <xf numFmtId="0" fontId="23" fillId="0" borderId="0" xfId="0" applyFont="1" applyBorder="1" applyAlignment="1">
      <alignment wrapText="1"/>
    </xf>
    <xf numFmtId="0" fontId="27" fillId="0" borderId="0" xfId="0" applyFont="1" applyAlignment="1">
      <alignment wrapText="1"/>
    </xf>
    <xf numFmtId="0" fontId="23" fillId="0" borderId="0" xfId="0" applyFont="1" applyAlignment="1">
      <alignment wrapText="1"/>
    </xf>
    <xf numFmtId="0" fontId="24" fillId="0" borderId="0" xfId="0" applyFont="1" applyAlignment="1">
      <alignment horizontal="center"/>
    </xf>
    <xf numFmtId="0" fontId="28" fillId="0" borderId="0" xfId="0" applyFont="1"/>
    <xf numFmtId="0" fontId="29" fillId="18" borderId="10" xfId="0" applyFont="1" applyFill="1" applyBorder="1" applyAlignment="1">
      <alignment horizontal="center" vertical="center"/>
    </xf>
    <xf numFmtId="2" fontId="29" fillId="18" borderId="10" xfId="0" applyNumberFormat="1" applyFont="1" applyFill="1" applyBorder="1" applyAlignment="1">
      <alignment horizontal="center" vertical="center" wrapText="1"/>
    </xf>
    <xf numFmtId="0" fontId="29" fillId="18" borderId="10" xfId="0" applyFont="1" applyFill="1" applyBorder="1" applyAlignment="1">
      <alignment horizontal="center" vertical="center" wrapText="1"/>
    </xf>
    <xf numFmtId="0" fontId="28" fillId="0" borderId="0" xfId="0" applyFont="1" applyAlignment="1">
      <alignment horizontal="center" vertical="center"/>
    </xf>
    <xf numFmtId="0" fontId="29" fillId="0" borderId="0" xfId="0" applyFont="1" applyFill="1" applyBorder="1" applyAlignment="1">
      <alignment horizontal="center" vertical="center"/>
    </xf>
    <xf numFmtId="2" fontId="29" fillId="0" borderId="0" xfId="0" applyNumberFormat="1" applyFont="1" applyFill="1" applyBorder="1" applyAlignment="1">
      <alignment horizontal="center" vertical="center" wrapText="1"/>
    </xf>
    <xf numFmtId="0" fontId="29" fillId="0" borderId="0" xfId="0" applyFont="1"/>
    <xf numFmtId="0" fontId="30" fillId="0" borderId="0" xfId="0" applyFont="1"/>
    <xf numFmtId="0" fontId="28" fillId="0" borderId="0" xfId="0" applyFont="1" applyAlignment="1">
      <alignment wrapText="1"/>
    </xf>
    <xf numFmtId="0" fontId="29" fillId="18" borderId="10" xfId="0" applyFont="1" applyFill="1" applyBorder="1" applyAlignment="1">
      <alignment horizontal="right" vertical="center"/>
    </xf>
    <xf numFmtId="0" fontId="28" fillId="0" borderId="0" xfId="0" applyFont="1" applyFill="1"/>
    <xf numFmtId="0" fontId="29" fillId="0" borderId="0" xfId="0" applyFont="1" applyFill="1" applyBorder="1" applyAlignment="1">
      <alignment horizontal="right" vertical="center"/>
    </xf>
    <xf numFmtId="0" fontId="29" fillId="0" borderId="0" xfId="0" applyFont="1" applyFill="1" applyBorder="1" applyAlignment="1">
      <alignment horizontal="center" vertical="center" wrapText="1"/>
    </xf>
    <xf numFmtId="4" fontId="28" fillId="0" borderId="0" xfId="0" applyNumberFormat="1" applyFont="1"/>
    <xf numFmtId="0" fontId="28" fillId="0" borderId="0" xfId="0" applyFont="1" applyBorder="1"/>
    <xf numFmtId="4" fontId="29" fillId="0" borderId="0" xfId="0" applyNumberFormat="1" applyFont="1"/>
    <xf numFmtId="0" fontId="23" fillId="18" borderId="10" xfId="0" applyFont="1" applyFill="1" applyBorder="1"/>
    <xf numFmtId="0" fontId="20" fillId="18" borderId="10" xfId="0" applyFont="1" applyFill="1" applyBorder="1"/>
    <xf numFmtId="0" fontId="23" fillId="18" borderId="11" xfId="0" applyFont="1" applyFill="1" applyBorder="1"/>
    <xf numFmtId="0" fontId="23" fillId="18" borderId="12" xfId="0" applyFont="1" applyFill="1" applyBorder="1"/>
    <xf numFmtId="4" fontId="20" fillId="0" borderId="0" xfId="0" applyNumberFormat="1" applyFont="1"/>
    <xf numFmtId="4" fontId="24" fillId="0" borderId="0" xfId="0" applyNumberFormat="1" applyFont="1"/>
    <xf numFmtId="0" fontId="23" fillId="19" borderId="10" xfId="0" applyFont="1" applyFill="1" applyBorder="1"/>
    <xf numFmtId="0" fontId="23" fillId="19" borderId="10" xfId="0" applyFont="1" applyFill="1" applyBorder="1" applyAlignment="1">
      <alignment horizontal="center"/>
    </xf>
    <xf numFmtId="0" fontId="20" fillId="19" borderId="10" xfId="0" applyFont="1" applyFill="1" applyBorder="1"/>
    <xf numFmtId="2" fontId="23" fillId="19" borderId="10" xfId="0" applyNumberFormat="1" applyFont="1" applyFill="1" applyBorder="1" applyAlignment="1">
      <alignment wrapText="1"/>
    </xf>
    <xf numFmtId="0" fontId="20" fillId="16" borderId="10" xfId="0" applyFont="1" applyFill="1" applyBorder="1"/>
    <xf numFmtId="0" fontId="20" fillId="16" borderId="10" xfId="0" applyFont="1" applyFill="1" applyBorder="1" applyAlignment="1">
      <alignment horizontal="right"/>
    </xf>
    <xf numFmtId="2" fontId="20" fillId="16" borderId="10" xfId="0" applyNumberFormat="1" applyFont="1" applyFill="1" applyBorder="1" applyAlignment="1">
      <alignment wrapText="1"/>
    </xf>
    <xf numFmtId="4" fontId="20" fillId="0" borderId="10" xfId="0" applyNumberFormat="1" applyFont="1" applyBorder="1"/>
    <xf numFmtId="0" fontId="20" fillId="0" borderId="10" xfId="0" applyFont="1" applyBorder="1"/>
    <xf numFmtId="2" fontId="20" fillId="0" borderId="10" xfId="0" applyNumberFormat="1" applyFont="1" applyBorder="1" applyAlignment="1">
      <alignment wrapText="1"/>
    </xf>
    <xf numFmtId="2" fontId="20" fillId="16" borderId="10" xfId="0" applyNumberFormat="1" applyFont="1" applyFill="1" applyBorder="1" applyAlignment="1">
      <alignment horizontal="left" vertical="center" wrapText="1"/>
    </xf>
    <xf numFmtId="2" fontId="20" fillId="0" borderId="10" xfId="0" applyNumberFormat="1" applyFont="1" applyBorder="1" applyAlignment="1">
      <alignment horizontal="left" wrapText="1"/>
    </xf>
    <xf numFmtId="0" fontId="23" fillId="16" borderId="10" xfId="0" applyFont="1" applyFill="1" applyBorder="1"/>
    <xf numFmtId="0" fontId="23" fillId="20" borderId="10" xfId="0" applyNumberFormat="1" applyFont="1" applyFill="1" applyBorder="1"/>
    <xf numFmtId="0" fontId="23" fillId="20" borderId="10" xfId="0" applyFont="1" applyFill="1" applyBorder="1" applyAlignment="1">
      <alignment wrapText="1"/>
    </xf>
    <xf numFmtId="0" fontId="20" fillId="0" borderId="10" xfId="0" applyFont="1" applyBorder="1" applyAlignment="1">
      <alignment wrapText="1"/>
    </xf>
    <xf numFmtId="0" fontId="23" fillId="21" borderId="10" xfId="0" applyNumberFormat="1" applyFont="1" applyFill="1" applyBorder="1"/>
    <xf numFmtId="0" fontId="20" fillId="21" borderId="10" xfId="0" applyFont="1" applyFill="1" applyBorder="1" applyAlignment="1">
      <alignment wrapText="1"/>
    </xf>
    <xf numFmtId="0" fontId="20" fillId="16" borderId="10" xfId="0" applyNumberFormat="1" applyFont="1" applyFill="1" applyBorder="1"/>
    <xf numFmtId="0" fontId="20" fillId="16" borderId="10" xfId="0" applyFont="1" applyFill="1" applyBorder="1" applyAlignment="1">
      <alignment wrapText="1"/>
    </xf>
    <xf numFmtId="4" fontId="20" fillId="16" borderId="10" xfId="0" applyNumberFormat="1" applyFont="1" applyFill="1" applyBorder="1" applyAlignment="1">
      <alignment wrapText="1"/>
    </xf>
    <xf numFmtId="0" fontId="23" fillId="21" borderId="10" xfId="0" applyFont="1" applyFill="1" applyBorder="1"/>
    <xf numFmtId="0" fontId="20" fillId="0" borderId="10" xfId="0" applyNumberFormat="1" applyFont="1" applyFill="1" applyBorder="1"/>
    <xf numFmtId="0" fontId="20" fillId="0" borderId="10" xfId="0" applyFont="1" applyFill="1" applyBorder="1" applyAlignment="1">
      <alignment wrapText="1"/>
    </xf>
    <xf numFmtId="4" fontId="20" fillId="21" borderId="10" xfId="0" applyNumberFormat="1" applyFont="1" applyFill="1" applyBorder="1" applyAlignment="1">
      <alignment wrapText="1"/>
    </xf>
    <xf numFmtId="0" fontId="23" fillId="21" borderId="0" xfId="0" applyNumberFormat="1" applyFont="1" applyFill="1" applyBorder="1"/>
    <xf numFmtId="4" fontId="20" fillId="21" borderId="0" xfId="0" applyNumberFormat="1" applyFont="1" applyFill="1" applyBorder="1" applyAlignment="1">
      <alignment wrapText="1"/>
    </xf>
    <xf numFmtId="0" fontId="23" fillId="0" borderId="10" xfId="0" applyFont="1" applyBorder="1"/>
    <xf numFmtId="0" fontId="23" fillId="0" borderId="0" xfId="0" applyFont="1" applyBorder="1"/>
    <xf numFmtId="0" fontId="20" fillId="16" borderId="0" xfId="0" applyNumberFormat="1" applyFont="1" applyFill="1" applyBorder="1"/>
    <xf numFmtId="4" fontId="20" fillId="0" borderId="0" xfId="0" applyNumberFormat="1" applyFont="1" applyBorder="1"/>
    <xf numFmtId="0" fontId="20" fillId="0" borderId="10" xfId="0" applyNumberFormat="1" applyFont="1" applyBorder="1"/>
    <xf numFmtId="0" fontId="20" fillId="16" borderId="10" xfId="0" applyFont="1" applyFill="1" applyBorder="1" applyAlignment="1">
      <alignment horizontal="left" wrapText="1"/>
    </xf>
    <xf numFmtId="0" fontId="20" fillId="21" borderId="0" xfId="0" applyFont="1" applyFill="1" applyBorder="1" applyAlignment="1">
      <alignment wrapText="1"/>
    </xf>
    <xf numFmtId="4" fontId="23" fillId="21" borderId="0" xfId="0" applyNumberFormat="1" applyFont="1" applyFill="1" applyBorder="1" applyAlignment="1">
      <alignment wrapText="1"/>
    </xf>
    <xf numFmtId="0" fontId="20" fillId="0" borderId="0" xfId="0" applyNumberFormat="1" applyFont="1" applyBorder="1"/>
    <xf numFmtId="0" fontId="23" fillId="0" borderId="10" xfId="0" applyNumberFormat="1" applyFont="1" applyBorder="1"/>
    <xf numFmtId="0" fontId="23" fillId="0" borderId="10" xfId="0" applyNumberFormat="1" applyFont="1" applyFill="1" applyBorder="1"/>
    <xf numFmtId="4" fontId="20" fillId="0" borderId="10" xfId="0" applyNumberFormat="1" applyFont="1" applyBorder="1" applyAlignment="1">
      <alignment wrapText="1"/>
    </xf>
    <xf numFmtId="0" fontId="20" fillId="16" borderId="0" xfId="0" applyFont="1" applyFill="1" applyBorder="1" applyAlignment="1">
      <alignment wrapText="1"/>
    </xf>
    <xf numFmtId="4" fontId="23" fillId="0" borderId="0" xfId="0" applyNumberFormat="1" applyFont="1" applyFill="1" applyBorder="1" applyAlignment="1">
      <alignment wrapText="1"/>
    </xf>
    <xf numFmtId="4" fontId="20" fillId="0" borderId="0" xfId="0" applyNumberFormat="1" applyFont="1" applyBorder="1" applyAlignment="1">
      <alignment wrapText="1"/>
    </xf>
    <xf numFmtId="0" fontId="23" fillId="21" borderId="10" xfId="0" applyNumberFormat="1" applyFont="1" applyFill="1" applyBorder="1" applyAlignment="1">
      <alignment horizontal="right" vertical="center" wrapText="1"/>
    </xf>
    <xf numFmtId="0" fontId="23" fillId="19" borderId="10" xfId="0" applyFont="1" applyFill="1" applyBorder="1" applyAlignment="1">
      <alignment wrapText="1"/>
    </xf>
    <xf numFmtId="0" fontId="23" fillId="19" borderId="10" xfId="0" applyNumberFormat="1" applyFont="1" applyFill="1" applyBorder="1"/>
    <xf numFmtId="0" fontId="23" fillId="0" borderId="0" xfId="0" applyNumberFormat="1" applyFont="1" applyBorder="1"/>
    <xf numFmtId="0" fontId="23" fillId="18" borderId="10" xfId="0" applyNumberFormat="1" applyFont="1" applyFill="1" applyBorder="1"/>
    <xf numFmtId="4" fontId="23" fillId="18" borderId="10" xfId="0" applyNumberFormat="1" applyFont="1" applyFill="1" applyBorder="1" applyAlignment="1">
      <alignment horizontal="right"/>
    </xf>
    <xf numFmtId="0" fontId="31" fillId="0" borderId="0" xfId="0" applyFont="1" applyAlignment="1">
      <alignment wrapText="1"/>
    </xf>
    <xf numFmtId="0" fontId="23" fillId="0" borderId="10" xfId="0" applyFont="1" applyFill="1" applyBorder="1" applyAlignment="1">
      <alignment wrapText="1"/>
    </xf>
    <xf numFmtId="0" fontId="20" fillId="0" borderId="10" xfId="0" applyNumberFormat="1" applyFont="1" applyFill="1" applyBorder="1" applyAlignment="1">
      <alignment wrapText="1"/>
    </xf>
    <xf numFmtId="0" fontId="23" fillId="0" borderId="10" xfId="0" applyFont="1" applyBorder="1" applyAlignment="1"/>
    <xf numFmtId="0" fontId="20" fillId="0" borderId="10" xfId="0" applyFont="1" applyBorder="1" applyAlignment="1"/>
    <xf numFmtId="4" fontId="23" fillId="18" borderId="13" xfId="0" applyNumberFormat="1" applyFont="1" applyFill="1" applyBorder="1"/>
    <xf numFmtId="0" fontId="20" fillId="0" borderId="10" xfId="0" applyFont="1" applyFill="1" applyBorder="1"/>
    <xf numFmtId="0" fontId="20" fillId="0" borderId="10" xfId="0" applyFont="1" applyFill="1" applyBorder="1" applyAlignment="1">
      <alignment horizontal="right"/>
    </xf>
    <xf numFmtId="2" fontId="20" fillId="0" borderId="10" xfId="0" applyNumberFormat="1" applyFont="1" applyFill="1" applyBorder="1" applyAlignment="1">
      <alignment wrapText="1"/>
    </xf>
    <xf numFmtId="0" fontId="22" fillId="0" borderId="10" xfId="0" applyFont="1" applyBorder="1" applyAlignment="1">
      <alignment horizontal="center"/>
    </xf>
    <xf numFmtId="4" fontId="24" fillId="0" borderId="0" xfId="0" applyNumberFormat="1" applyFont="1" applyAlignment="1">
      <alignment horizontal="right"/>
    </xf>
    <xf numFmtId="0" fontId="33" fillId="16" borderId="10" xfId="0" applyFont="1" applyFill="1" applyBorder="1" applyAlignment="1">
      <alignment horizontal="left" wrapText="1"/>
    </xf>
    <xf numFmtId="2" fontId="20" fillId="0" borderId="10" xfId="0" applyNumberFormat="1" applyFont="1" applyBorder="1" applyAlignment="1">
      <alignment horizontal="left"/>
    </xf>
    <xf numFmtId="0" fontId="34" fillId="0" borderId="0" xfId="0" applyFont="1"/>
    <xf numFmtId="0" fontId="20" fillId="0" borderId="0" xfId="0" applyFont="1" applyFill="1"/>
    <xf numFmtId="0" fontId="32" fillId="16" borderId="10" xfId="0" applyNumberFormat="1" applyFont="1" applyFill="1" applyBorder="1"/>
    <xf numFmtId="0" fontId="35" fillId="0" borderId="0" xfId="0" applyFont="1" applyAlignment="1">
      <alignment wrapText="1"/>
    </xf>
    <xf numFmtId="4" fontId="23" fillId="20" borderId="10" xfId="0" applyNumberFormat="1" applyFont="1" applyFill="1" applyBorder="1" applyAlignment="1">
      <alignment wrapText="1"/>
    </xf>
    <xf numFmtId="0" fontId="36" fillId="0" borderId="10" xfId="0" applyNumberFormat="1" applyFont="1" applyFill="1" applyBorder="1"/>
    <xf numFmtId="0" fontId="32" fillId="0" borderId="0" xfId="0" applyFont="1" applyFill="1"/>
    <xf numFmtId="4" fontId="23" fillId="20" borderId="10" xfId="0" applyNumberFormat="1" applyFont="1" applyFill="1" applyBorder="1"/>
    <xf numFmtId="0" fontId="20" fillId="18" borderId="10" xfId="0" applyFont="1" applyFill="1" applyBorder="1" applyAlignment="1">
      <alignment horizontal="center" vertical="center" wrapText="1"/>
    </xf>
    <xf numFmtId="0" fontId="20" fillId="0" borderId="0" xfId="0" applyFont="1" applyAlignment="1">
      <alignment horizontal="center" vertical="center"/>
    </xf>
    <xf numFmtId="4" fontId="20" fillId="0" borderId="10" xfId="0" applyNumberFormat="1" applyFont="1" applyBorder="1" applyAlignment="1">
      <alignment horizontal="right" vertical="center" wrapText="1"/>
    </xf>
    <xf numFmtId="4" fontId="26" fillId="0" borderId="0" xfId="0" applyNumberFormat="1" applyFont="1"/>
    <xf numFmtId="4" fontId="20" fillId="0" borderId="10" xfId="0" applyNumberFormat="1" applyFont="1" applyFill="1" applyBorder="1"/>
    <xf numFmtId="4" fontId="23" fillId="18" borderId="10" xfId="0" applyNumberFormat="1" applyFont="1" applyFill="1" applyBorder="1"/>
    <xf numFmtId="0" fontId="24" fillId="0" borderId="0" xfId="0" applyFont="1" applyAlignment="1">
      <alignment wrapText="1"/>
    </xf>
    <xf numFmtId="0" fontId="23" fillId="0" borderId="0" xfId="0" applyNumberFormat="1" applyFont="1" applyFill="1" applyBorder="1"/>
    <xf numFmtId="0" fontId="20" fillId="0" borderId="0" xfId="0" applyFont="1" applyFill="1" applyBorder="1" applyAlignment="1">
      <alignment wrapText="1"/>
    </xf>
    <xf numFmtId="4" fontId="20" fillId="0" borderId="10" xfId="0" applyNumberFormat="1" applyFont="1" applyBorder="1" applyAlignment="1">
      <alignment horizontal="right" vertical="center"/>
    </xf>
    <xf numFmtId="4" fontId="20" fillId="0" borderId="0" xfId="0" applyNumberFormat="1" applyFont="1" applyFill="1" applyBorder="1"/>
    <xf numFmtId="4" fontId="23" fillId="0" borderId="0" xfId="0" applyNumberFormat="1" applyFont="1"/>
    <xf numFmtId="4" fontId="23" fillId="19" borderId="10" xfId="0" applyNumberFormat="1" applyFont="1" applyFill="1" applyBorder="1"/>
    <xf numFmtId="4" fontId="24" fillId="0" borderId="0" xfId="0" applyNumberFormat="1" applyFont="1" applyFill="1"/>
    <xf numFmtId="0" fontId="24" fillId="0" borderId="10" xfId="0" applyFont="1" applyBorder="1" applyAlignment="1">
      <alignment horizontal="center"/>
    </xf>
    <xf numFmtId="0" fontId="24" fillId="0" borderId="0" xfId="0" applyFont="1" applyAlignment="1">
      <alignment horizontal="right"/>
    </xf>
    <xf numFmtId="4" fontId="26" fillId="0" borderId="0" xfId="0" applyNumberFormat="1" applyFont="1" applyBorder="1"/>
    <xf numFmtId="0" fontId="20" fillId="16" borderId="10" xfId="0" applyFont="1" applyFill="1" applyBorder="1" applyAlignment="1">
      <alignment horizontal="left"/>
    </xf>
    <xf numFmtId="4" fontId="23" fillId="20" borderId="14" xfId="0" applyNumberFormat="1" applyFont="1" applyFill="1" applyBorder="1"/>
    <xf numFmtId="4" fontId="20" fillId="0" borderId="14" xfId="0" applyNumberFormat="1" applyFont="1" applyFill="1" applyBorder="1"/>
    <xf numFmtId="0" fontId="20" fillId="0" borderId="13" xfId="0" applyFont="1" applyBorder="1"/>
    <xf numFmtId="0" fontId="20" fillId="21" borderId="13" xfId="0" applyFont="1" applyFill="1" applyBorder="1" applyAlignment="1">
      <alignment wrapText="1"/>
    </xf>
    <xf numFmtId="4" fontId="20" fillId="0" borderId="13" xfId="0" applyNumberFormat="1" applyFont="1" applyBorder="1"/>
    <xf numFmtId="0" fontId="23" fillId="0" borderId="10" xfId="0" applyFont="1" applyBorder="1" applyAlignment="1">
      <alignment wrapText="1"/>
    </xf>
    <xf numFmtId="0" fontId="28" fillId="0" borderId="15" xfId="0" applyFont="1" applyFill="1" applyBorder="1"/>
    <xf numFmtId="0" fontId="23" fillId="21" borderId="14" xfId="0" applyNumberFormat="1" applyFont="1" applyFill="1" applyBorder="1"/>
    <xf numFmtId="0" fontId="20" fillId="21" borderId="15" xfId="0" applyFont="1" applyFill="1" applyBorder="1" applyAlignment="1">
      <alignment wrapText="1"/>
    </xf>
    <xf numFmtId="4" fontId="20" fillId="0" borderId="15" xfId="0" applyNumberFormat="1" applyFont="1" applyBorder="1"/>
    <xf numFmtId="4" fontId="37" fillId="0" borderId="10" xfId="0" applyNumberFormat="1" applyFont="1" applyBorder="1"/>
    <xf numFmtId="0" fontId="37" fillId="0" borderId="0" xfId="0" applyFont="1"/>
    <xf numFmtId="0" fontId="37" fillId="0" borderId="0" xfId="0" applyFont="1" applyAlignment="1">
      <alignment horizontal="center" vertical="center"/>
    </xf>
    <xf numFmtId="0" fontId="37" fillId="19" borderId="10" xfId="0" applyFont="1" applyFill="1" applyBorder="1"/>
    <xf numFmtId="4" fontId="37" fillId="0" borderId="10" xfId="0" applyNumberFormat="1" applyFont="1" applyBorder="1" applyAlignment="1">
      <alignment horizontal="right" vertical="center" wrapText="1"/>
    </xf>
    <xf numFmtId="4" fontId="40" fillId="18" borderId="13" xfId="0" applyNumberFormat="1" applyFont="1" applyFill="1" applyBorder="1"/>
    <xf numFmtId="0" fontId="38" fillId="0" borderId="0" xfId="0" applyFont="1" applyAlignment="1">
      <alignment horizontal="right"/>
    </xf>
    <xf numFmtId="4" fontId="38" fillId="0" borderId="0" xfId="0" applyNumberFormat="1" applyFont="1"/>
    <xf numFmtId="4" fontId="41" fillId="0" borderId="0" xfId="0" applyNumberFormat="1" applyFont="1"/>
    <xf numFmtId="4" fontId="41" fillId="0" borderId="0" xfId="0" applyNumberFormat="1" applyFont="1" applyBorder="1"/>
    <xf numFmtId="4" fontId="42" fillId="0" borderId="10" xfId="0" applyNumberFormat="1" applyFont="1" applyBorder="1"/>
    <xf numFmtId="0" fontId="43" fillId="0" borderId="0" xfId="0" applyFont="1"/>
    <xf numFmtId="0" fontId="44" fillId="0" borderId="0" xfId="0" applyFont="1" applyFill="1"/>
    <xf numFmtId="0" fontId="38" fillId="0" borderId="0" xfId="0" applyFont="1" applyAlignment="1">
      <alignment horizontal="center"/>
    </xf>
    <xf numFmtId="0" fontId="39" fillId="0" borderId="15" xfId="0" applyFont="1" applyFill="1" applyBorder="1"/>
    <xf numFmtId="4" fontId="40" fillId="20" borderId="14" xfId="0" applyNumberFormat="1" applyFont="1" applyFill="1" applyBorder="1"/>
    <xf numFmtId="4" fontId="37" fillId="0" borderId="14" xfId="0" applyNumberFormat="1" applyFont="1" applyFill="1" applyBorder="1"/>
    <xf numFmtId="4" fontId="37" fillId="0" borderId="0" xfId="0" applyNumberFormat="1" applyFont="1"/>
    <xf numFmtId="4" fontId="40" fillId="20" borderId="10" xfId="0" applyNumberFormat="1" applyFont="1" applyFill="1" applyBorder="1"/>
    <xf numFmtId="4" fontId="37" fillId="0" borderId="0" xfId="0" applyNumberFormat="1" applyFont="1" applyFill="1" applyBorder="1"/>
    <xf numFmtId="4" fontId="37" fillId="0" borderId="0" xfId="0" applyNumberFormat="1" applyFont="1" applyBorder="1"/>
    <xf numFmtId="4" fontId="37" fillId="0" borderId="15" xfId="0" applyNumberFormat="1" applyFont="1" applyBorder="1"/>
    <xf numFmtId="4" fontId="40" fillId="0" borderId="0" xfId="0" applyNumberFormat="1" applyFont="1"/>
    <xf numFmtId="4" fontId="37" fillId="0" borderId="10" xfId="0" applyNumberFormat="1" applyFont="1" applyFill="1" applyBorder="1"/>
    <xf numFmtId="4" fontId="40" fillId="19" borderId="10" xfId="0" applyNumberFormat="1" applyFont="1" applyFill="1" applyBorder="1"/>
    <xf numFmtId="4" fontId="37" fillId="0" borderId="10" xfId="0" applyNumberFormat="1" applyFont="1" applyBorder="1" applyAlignment="1">
      <alignment horizontal="right" vertical="center"/>
    </xf>
    <xf numFmtId="4" fontId="40" fillId="20" borderId="10" xfId="0" applyNumberFormat="1" applyFont="1" applyFill="1" applyBorder="1" applyAlignment="1">
      <alignment wrapText="1"/>
    </xf>
    <xf numFmtId="4" fontId="38" fillId="0" borderId="0" xfId="0" applyNumberFormat="1" applyFont="1" applyAlignment="1">
      <alignment horizontal="right"/>
    </xf>
    <xf numFmtId="4" fontId="38" fillId="0" borderId="0" xfId="0" applyNumberFormat="1" applyFont="1" applyFill="1"/>
    <xf numFmtId="0" fontId="23" fillId="0" borderId="0" xfId="0" applyFont="1" applyFill="1" applyBorder="1" applyAlignment="1">
      <alignment wrapText="1"/>
    </xf>
    <xf numFmtId="4" fontId="23" fillId="0" borderId="0" xfId="0" applyNumberFormat="1" applyFont="1" applyFill="1" applyBorder="1"/>
    <xf numFmtId="4" fontId="40" fillId="0" borderId="0" xfId="0" applyNumberFormat="1" applyFont="1" applyFill="1" applyBorder="1"/>
    <xf numFmtId="4" fontId="29" fillId="0" borderId="0" xfId="0" applyNumberFormat="1" applyFont="1" applyFill="1"/>
    <xf numFmtId="0" fontId="45" fillId="0" borderId="10" xfId="0" applyFont="1" applyBorder="1" applyAlignment="1">
      <alignment horizontal="center"/>
    </xf>
    <xf numFmtId="4" fontId="40" fillId="18" borderId="10" xfId="0" applyNumberFormat="1" applyFont="1" applyFill="1" applyBorder="1"/>
    <xf numFmtId="2" fontId="46" fillId="0" borderId="10" xfId="0" applyNumberFormat="1" applyFont="1" applyFill="1" applyBorder="1" applyAlignment="1">
      <alignment wrapText="1"/>
    </xf>
    <xf numFmtId="2" fontId="28" fillId="16" borderId="10" xfId="0" applyNumberFormat="1" applyFont="1" applyFill="1" applyBorder="1" applyAlignment="1">
      <alignment wrapText="1"/>
    </xf>
    <xf numFmtId="0" fontId="23" fillId="21" borderId="0" xfId="0" applyNumberFormat="1" applyFont="1" applyFill="1" applyBorder="1" applyAlignment="1">
      <alignment horizontal="right" vertical="center" wrapText="1"/>
    </xf>
    <xf numFmtId="0" fontId="49" fillId="0" borderId="0" xfId="0" applyFont="1"/>
    <xf numFmtId="4" fontId="28" fillId="0" borderId="0" xfId="0" applyNumberFormat="1" applyFont="1" applyFill="1"/>
    <xf numFmtId="0" fontId="20" fillId="0" borderId="16" xfId="0" applyNumberFormat="1" applyFont="1" applyBorder="1"/>
    <xf numFmtId="0" fontId="20" fillId="0" borderId="16" xfId="0" applyFont="1" applyBorder="1" applyAlignment="1">
      <alignment wrapText="1"/>
    </xf>
    <xf numFmtId="4" fontId="20" fillId="0" borderId="16" xfId="0" applyNumberFormat="1" applyFont="1" applyBorder="1"/>
    <xf numFmtId="4" fontId="37" fillId="0" borderId="16" xfId="0" applyNumberFormat="1" applyFont="1" applyBorder="1"/>
    <xf numFmtId="4" fontId="37" fillId="0" borderId="17" xfId="0" applyNumberFormat="1" applyFont="1" applyBorder="1"/>
    <xf numFmtId="4" fontId="20" fillId="0" borderId="17" xfId="0" applyNumberFormat="1" applyFont="1" applyBorder="1"/>
    <xf numFmtId="0" fontId="20" fillId="0" borderId="17" xfId="0" applyFont="1" applyBorder="1" applyAlignment="1">
      <alignment wrapText="1"/>
    </xf>
    <xf numFmtId="2" fontId="22" fillId="16" borderId="10" xfId="0" applyNumberFormat="1" applyFont="1" applyFill="1" applyBorder="1" applyAlignment="1">
      <alignment wrapText="1"/>
    </xf>
    <xf numFmtId="0" fontId="52" fillId="16" borderId="10" xfId="0" applyFont="1" applyFill="1" applyBorder="1" applyAlignment="1">
      <alignment horizontal="right" wrapText="1"/>
    </xf>
    <xf numFmtId="0" fontId="45" fillId="18" borderId="10" xfId="0" applyFont="1" applyFill="1" applyBorder="1" applyAlignment="1">
      <alignment horizontal="center" vertical="center" wrapText="1"/>
    </xf>
    <xf numFmtId="0" fontId="22" fillId="0" borderId="10" xfId="0" applyFont="1" applyBorder="1" applyAlignment="1">
      <alignment wrapText="1"/>
    </xf>
    <xf numFmtId="0" fontId="22" fillId="0" borderId="10" xfId="0" applyFont="1" applyFill="1" applyBorder="1" applyAlignment="1">
      <alignment wrapText="1"/>
    </xf>
    <xf numFmtId="4" fontId="40" fillId="18" borderId="10" xfId="0" applyNumberFormat="1" applyFont="1" applyFill="1" applyBorder="1" applyAlignment="1">
      <alignment horizontal="right"/>
    </xf>
    <xf numFmtId="0" fontId="22" fillId="16" borderId="10" xfId="0" applyFont="1" applyFill="1" applyBorder="1" applyAlignment="1">
      <alignment wrapText="1"/>
    </xf>
    <xf numFmtId="0" fontId="28" fillId="0" borderId="10" xfId="0" applyFont="1" applyBorder="1"/>
    <xf numFmtId="4" fontId="20" fillId="19" borderId="10" xfId="0" applyNumberFormat="1" applyFont="1" applyFill="1" applyBorder="1"/>
    <xf numFmtId="0" fontId="28" fillId="0" borderId="0" xfId="0" applyFont="1" applyBorder="1" applyAlignment="1">
      <alignment horizontal="center" vertical="center"/>
    </xf>
  </cellXfs>
  <cellStyles count="83">
    <cellStyle name="20 % – Zvýraznění1" xfId="1" builtinId="30" customBuiltin="1"/>
    <cellStyle name="20 % – Zvýraznění2" xfId="2" builtinId="34" customBuiltin="1"/>
    <cellStyle name="20 % – Zvýraznění3" xfId="3" builtinId="38" customBuiltin="1"/>
    <cellStyle name="20 % – Zvýraznění4" xfId="4" builtinId="42" customBuiltin="1"/>
    <cellStyle name="20 % – Zvýraznění5" xfId="5" builtinId="46" customBuiltin="1"/>
    <cellStyle name="20 % – Zvýraznění6" xfId="6" builtinId="50" customBuiltin="1"/>
    <cellStyle name="20% - Accent1" xfId="7"/>
    <cellStyle name="20% - Accent2" xfId="8"/>
    <cellStyle name="20% - Accent3" xfId="9"/>
    <cellStyle name="20% - Accent4" xfId="10"/>
    <cellStyle name="20% - Accent5" xfId="11"/>
    <cellStyle name="20% - Accent6" xfId="12"/>
    <cellStyle name="40 % – Zvýraznění1" xfId="13" builtinId="31" customBuiltin="1"/>
    <cellStyle name="40 % – Zvýraznění2" xfId="14" builtinId="35" customBuiltin="1"/>
    <cellStyle name="40 % – Zvýraznění3" xfId="15" builtinId="39" customBuiltin="1"/>
    <cellStyle name="40 % – Zvýraznění4" xfId="16" builtinId="43" customBuiltin="1"/>
    <cellStyle name="40 % – Zvýraznění5" xfId="17" builtinId="47" customBuiltin="1"/>
    <cellStyle name="40 % – Zvýraznění6" xfId="18" builtinId="51" customBuiltin="1"/>
    <cellStyle name="40% - Accent1" xfId="19"/>
    <cellStyle name="40% - Accent2" xfId="20"/>
    <cellStyle name="40% - Accent3" xfId="21"/>
    <cellStyle name="40% - Accent4" xfId="22"/>
    <cellStyle name="40% - Accent5" xfId="23"/>
    <cellStyle name="40% - Accent6" xfId="24"/>
    <cellStyle name="60 % – Zvýraznění1" xfId="25" builtinId="32" customBuiltin="1"/>
    <cellStyle name="60 % – Zvýraznění2" xfId="26" builtinId="36" customBuiltin="1"/>
    <cellStyle name="60 % – Zvýraznění3" xfId="27" builtinId="40" customBuiltin="1"/>
    <cellStyle name="60 % – Zvýraznění4" xfId="28" builtinId="44" customBuiltin="1"/>
    <cellStyle name="60 % – Zvýraznění5" xfId="29" builtinId="48" customBuiltin="1"/>
    <cellStyle name="60 % – Zvýraznění6" xfId="30" builtinId="52" customBuiltin="1"/>
    <cellStyle name="60% - Accent1" xfId="31"/>
    <cellStyle name="60% - Accent2" xfId="32"/>
    <cellStyle name="60% - Accent3" xfId="33"/>
    <cellStyle name="60% - Accent4" xfId="34"/>
    <cellStyle name="60% - Accent5" xfId="35"/>
    <cellStyle name="60% - Accent6" xfId="36"/>
    <cellStyle name="Accent1" xfId="37"/>
    <cellStyle name="Accent2" xfId="38"/>
    <cellStyle name="Accent3" xfId="39"/>
    <cellStyle name="Accent4" xfId="40"/>
    <cellStyle name="Accent5" xfId="41"/>
    <cellStyle name="Accent6" xfId="42"/>
    <cellStyle name="Bad" xfId="43"/>
    <cellStyle name="Calculation" xfId="44"/>
    <cellStyle name="Celkem" xfId="45" builtinId="25" customBuiltin="1"/>
    <cellStyle name="Explanatory Text" xfId="46"/>
    <cellStyle name="Good" xfId="47"/>
    <cellStyle name="Heading 1" xfId="48"/>
    <cellStyle name="Heading 2" xfId="49"/>
    <cellStyle name="Heading 3" xfId="50"/>
    <cellStyle name="Heading 4" xfId="51"/>
    <cellStyle name="Check Cell" xfId="52"/>
    <cellStyle name="Chybně" xfId="53" builtinId="27" customBuiltin="1"/>
    <cellStyle name="Input" xfId="54"/>
    <cellStyle name="Kontrolní buňka" xfId="55" builtinId="23" customBuiltin="1"/>
    <cellStyle name="Linked Cell" xfId="56"/>
    <cellStyle name="Nadpis 1" xfId="57" builtinId="16" customBuiltin="1"/>
    <cellStyle name="Nadpis 2" xfId="58" builtinId="17" customBuiltin="1"/>
    <cellStyle name="Nadpis 3" xfId="59" builtinId="18" customBuiltin="1"/>
    <cellStyle name="Nadpis 4" xfId="60" builtinId="19" customBuiltin="1"/>
    <cellStyle name="Název" xfId="61" builtinId="15" customBuiltin="1"/>
    <cellStyle name="Neutral" xfId="62"/>
    <cellStyle name="Neutrální" xfId="63" builtinId="28" customBuiltin="1"/>
    <cellStyle name="normální" xfId="0" builtinId="0"/>
    <cellStyle name="Note" xfId="64"/>
    <cellStyle name="Output" xfId="65"/>
    <cellStyle name="Poznámka" xfId="66" builtinId="10" customBuiltin="1"/>
    <cellStyle name="Propojená buňka" xfId="67" builtinId="24" customBuiltin="1"/>
    <cellStyle name="Správně" xfId="68" builtinId="26" customBuiltin="1"/>
    <cellStyle name="Text upozornění" xfId="69" builtinId="11" customBuiltin="1"/>
    <cellStyle name="Title" xfId="70"/>
    <cellStyle name="Total" xfId="71"/>
    <cellStyle name="Vstup" xfId="72" builtinId="20" customBuiltin="1"/>
    <cellStyle name="Výpočet" xfId="73" builtinId="22" customBuiltin="1"/>
    <cellStyle name="Výstup" xfId="74" builtinId="21" customBuiltin="1"/>
    <cellStyle name="Vysvětlující text" xfId="75" builtinId="53" customBuiltin="1"/>
    <cellStyle name="Warning Text" xfId="76"/>
    <cellStyle name="Zvýraznění 1" xfId="77" builtinId="29" customBuiltin="1"/>
    <cellStyle name="Zvýraznění 2" xfId="78" builtinId="33" customBuiltin="1"/>
    <cellStyle name="Zvýraznění 3" xfId="79" builtinId="37" customBuiltin="1"/>
    <cellStyle name="Zvýraznění 4" xfId="80" builtinId="41" customBuiltin="1"/>
    <cellStyle name="Zvýraznění 5" xfId="81" builtinId="45" customBuiltin="1"/>
    <cellStyle name="Zvýraznění 6" xfId="82" builtinId="49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117"/>
  <sheetViews>
    <sheetView tabSelected="1" zoomScaleNormal="100" zoomScaleSheetLayoutView="90" workbookViewId="0">
      <pane ySplit="4" topLeftCell="A78" activePane="bottomLeft" state="frozen"/>
      <selection pane="bottomLeft" activeCell="H34" sqref="H34"/>
    </sheetView>
  </sheetViews>
  <sheetFormatPr defaultRowHeight="12.75"/>
  <cols>
    <col min="1" max="1" width="5.28515625" style="2" customWidth="1"/>
    <col min="2" max="2" width="10" style="2" customWidth="1"/>
    <col min="3" max="3" width="57.85546875" style="2" customWidth="1"/>
    <col min="4" max="4" width="13.7109375" style="2" customWidth="1"/>
    <col min="5" max="7" width="13.7109375" style="137" customWidth="1"/>
    <col min="8" max="8" width="13.7109375" style="2" customWidth="1"/>
    <col min="9" max="9" width="9.140625" style="2"/>
    <col min="10" max="10" width="11.140625" style="2" bestFit="1" customWidth="1"/>
    <col min="11" max="16384" width="9.140625" style="2"/>
  </cols>
  <sheetData>
    <row r="1" spans="1:13">
      <c r="A1" s="2" t="s">
        <v>372</v>
      </c>
    </row>
    <row r="2" spans="1:13" ht="16.5" customHeight="1">
      <c r="A2" s="1" t="s">
        <v>171</v>
      </c>
      <c r="C2" s="3"/>
    </row>
    <row r="3" spans="1:13" s="16" customFormat="1" ht="12">
      <c r="D3" s="122" t="s">
        <v>4</v>
      </c>
      <c r="E3" s="122" t="s">
        <v>4</v>
      </c>
      <c r="F3" s="122" t="s">
        <v>4</v>
      </c>
      <c r="G3" s="122" t="s">
        <v>4</v>
      </c>
      <c r="H3" s="122" t="s">
        <v>230</v>
      </c>
    </row>
    <row r="4" spans="1:13" s="20" customFormat="1" ht="45">
      <c r="A4" s="17" t="s">
        <v>129</v>
      </c>
      <c r="B4" s="17" t="s">
        <v>73</v>
      </c>
      <c r="C4" s="18" t="s">
        <v>74</v>
      </c>
      <c r="D4" s="108" t="s">
        <v>225</v>
      </c>
      <c r="E4" s="185" t="s">
        <v>315</v>
      </c>
      <c r="F4" s="185" t="s">
        <v>367</v>
      </c>
      <c r="G4" s="185" t="s">
        <v>350</v>
      </c>
      <c r="H4" s="108" t="s">
        <v>352</v>
      </c>
      <c r="I4" s="192"/>
      <c r="J4" s="192"/>
      <c r="K4" s="192"/>
      <c r="L4" s="192"/>
      <c r="M4" s="192"/>
    </row>
    <row r="5" spans="1:13" s="20" customFormat="1">
      <c r="A5" s="21"/>
      <c r="B5" s="21"/>
      <c r="C5" s="22"/>
      <c r="D5" s="109"/>
      <c r="E5" s="138"/>
      <c r="F5" s="138"/>
      <c r="G5" s="138"/>
      <c r="H5" s="109"/>
    </row>
    <row r="6" spans="1:13" s="16" customFormat="1">
      <c r="A6" s="40" t="s">
        <v>75</v>
      </c>
      <c r="B6" s="41"/>
      <c r="C6" s="42" t="s">
        <v>76</v>
      </c>
      <c r="D6" s="41"/>
      <c r="E6" s="139"/>
      <c r="F6" s="139"/>
      <c r="G6" s="139"/>
      <c r="H6" s="41"/>
    </row>
    <row r="7" spans="1:13" s="16" customFormat="1">
      <c r="A7" s="43"/>
      <c r="B7" s="44">
        <v>1111</v>
      </c>
      <c r="C7" s="45" t="s">
        <v>92</v>
      </c>
      <c r="D7" s="110">
        <v>21509</v>
      </c>
      <c r="E7" s="140">
        <v>21509</v>
      </c>
      <c r="F7" s="140">
        <v>21509</v>
      </c>
      <c r="G7" s="140">
        <v>21509</v>
      </c>
      <c r="H7" s="110">
        <v>11418123.609999999</v>
      </c>
    </row>
    <row r="8" spans="1:13" s="16" customFormat="1">
      <c r="A8" s="43"/>
      <c r="B8" s="44">
        <v>1112</v>
      </c>
      <c r="C8" s="45" t="s">
        <v>16</v>
      </c>
      <c r="D8" s="110">
        <v>500</v>
      </c>
      <c r="E8" s="140">
        <v>500</v>
      </c>
      <c r="F8" s="140">
        <v>500</v>
      </c>
      <c r="G8" s="140">
        <v>500</v>
      </c>
      <c r="H8" s="110">
        <v>700715.64</v>
      </c>
    </row>
    <row r="9" spans="1:13" s="16" customFormat="1">
      <c r="A9" s="47"/>
      <c r="B9" s="47">
        <v>1113</v>
      </c>
      <c r="C9" s="48" t="s">
        <v>61</v>
      </c>
      <c r="D9" s="110">
        <v>2060</v>
      </c>
      <c r="E9" s="140">
        <v>2060</v>
      </c>
      <c r="F9" s="140">
        <v>2060</v>
      </c>
      <c r="G9" s="140">
        <v>2060</v>
      </c>
      <c r="H9" s="110">
        <v>982380.61</v>
      </c>
    </row>
    <row r="10" spans="1:13" s="16" customFormat="1">
      <c r="A10" s="43"/>
      <c r="B10" s="44">
        <v>1121</v>
      </c>
      <c r="C10" s="45" t="s">
        <v>117</v>
      </c>
      <c r="D10" s="110">
        <v>22694</v>
      </c>
      <c r="E10" s="140">
        <v>22694</v>
      </c>
      <c r="F10" s="140">
        <v>22694</v>
      </c>
      <c r="G10" s="140">
        <v>22694</v>
      </c>
      <c r="H10" s="110">
        <v>10130369.789999999</v>
      </c>
    </row>
    <row r="11" spans="1:13" s="16" customFormat="1">
      <c r="A11" s="47"/>
      <c r="B11" s="47">
        <v>1511</v>
      </c>
      <c r="C11" s="48" t="s">
        <v>118</v>
      </c>
      <c r="D11" s="110">
        <v>3400</v>
      </c>
      <c r="E11" s="140">
        <v>3400</v>
      </c>
      <c r="F11" s="140">
        <v>3400</v>
      </c>
      <c r="G11" s="140">
        <v>3400</v>
      </c>
      <c r="H11" s="46">
        <v>2984086.79</v>
      </c>
    </row>
    <row r="12" spans="1:13" s="16" customFormat="1">
      <c r="A12" s="47"/>
      <c r="B12" s="47">
        <v>1211</v>
      </c>
      <c r="C12" s="48" t="s">
        <v>119</v>
      </c>
      <c r="D12" s="110">
        <v>42019</v>
      </c>
      <c r="E12" s="140">
        <v>42019</v>
      </c>
      <c r="F12" s="140">
        <v>42019</v>
      </c>
      <c r="G12" s="140">
        <v>42019</v>
      </c>
      <c r="H12" s="110">
        <v>22655191.98</v>
      </c>
    </row>
    <row r="13" spans="1:13" s="16" customFormat="1">
      <c r="A13" s="47"/>
      <c r="B13" s="47">
        <v>1334</v>
      </c>
      <c r="C13" s="48" t="s">
        <v>152</v>
      </c>
      <c r="D13" s="46">
        <v>5</v>
      </c>
      <c r="E13" s="136">
        <v>5</v>
      </c>
      <c r="F13" s="136">
        <v>5</v>
      </c>
      <c r="G13" s="136">
        <v>5</v>
      </c>
      <c r="H13" s="110">
        <v>985</v>
      </c>
    </row>
    <row r="14" spans="1:13" s="16" customFormat="1">
      <c r="A14" s="43"/>
      <c r="B14" s="44">
        <v>1341</v>
      </c>
      <c r="C14" s="45" t="s">
        <v>63</v>
      </c>
      <c r="D14" s="46">
        <v>260</v>
      </c>
      <c r="E14" s="136">
        <v>260</v>
      </c>
      <c r="F14" s="136">
        <v>260</v>
      </c>
      <c r="G14" s="136">
        <v>260</v>
      </c>
      <c r="H14" s="46">
        <v>192817</v>
      </c>
    </row>
    <row r="15" spans="1:13" s="16" customFormat="1">
      <c r="A15" s="43"/>
      <c r="B15" s="44">
        <v>1343</v>
      </c>
      <c r="C15" s="45" t="s">
        <v>64</v>
      </c>
      <c r="D15" s="46">
        <v>166</v>
      </c>
      <c r="E15" s="136">
        <v>166</v>
      </c>
      <c r="F15" s="136">
        <v>166</v>
      </c>
      <c r="G15" s="136">
        <v>166</v>
      </c>
      <c r="H15" s="46">
        <v>44682</v>
      </c>
    </row>
    <row r="16" spans="1:13" s="16" customFormat="1">
      <c r="A16" s="43"/>
      <c r="B16" s="44">
        <v>1382</v>
      </c>
      <c r="C16" s="45" t="s">
        <v>59</v>
      </c>
      <c r="D16" s="46">
        <v>320</v>
      </c>
      <c r="E16" s="136">
        <v>0</v>
      </c>
      <c r="F16" s="136">
        <v>0</v>
      </c>
      <c r="G16" s="136">
        <v>147</v>
      </c>
      <c r="H16" s="46">
        <v>146879.17000000001</v>
      </c>
    </row>
    <row r="17" spans="1:8" s="16" customFormat="1">
      <c r="A17" s="43"/>
      <c r="B17" s="44">
        <v>1383</v>
      </c>
      <c r="C17" s="45" t="s">
        <v>6</v>
      </c>
      <c r="D17" s="46">
        <v>3900</v>
      </c>
      <c r="E17" s="136">
        <v>0</v>
      </c>
      <c r="F17" s="136">
        <v>0</v>
      </c>
      <c r="G17" s="136">
        <v>1455</v>
      </c>
      <c r="H17" s="46">
        <v>1454783.44</v>
      </c>
    </row>
    <row r="18" spans="1:8" s="16" customFormat="1">
      <c r="A18" s="43"/>
      <c r="B18" s="44">
        <v>1340</v>
      </c>
      <c r="C18" s="49" t="s">
        <v>65</v>
      </c>
      <c r="D18" s="46">
        <v>3736</v>
      </c>
      <c r="E18" s="136">
        <v>3736</v>
      </c>
      <c r="F18" s="136">
        <v>3736</v>
      </c>
      <c r="G18" s="136">
        <v>3736</v>
      </c>
      <c r="H18" s="46">
        <v>3437659</v>
      </c>
    </row>
    <row r="19" spans="1:8" s="16" customFormat="1">
      <c r="A19" s="43"/>
      <c r="B19" s="44">
        <v>1356</v>
      </c>
      <c r="C19" s="49" t="s">
        <v>265</v>
      </c>
      <c r="D19" s="46"/>
      <c r="E19" s="136">
        <v>550</v>
      </c>
      <c r="F19" s="136">
        <v>550</v>
      </c>
      <c r="G19" s="136">
        <v>550</v>
      </c>
      <c r="H19" s="46">
        <v>2171228.7000000002</v>
      </c>
    </row>
    <row r="20" spans="1:8" s="16" customFormat="1">
      <c r="A20" s="47"/>
      <c r="B20" s="47">
        <v>1361</v>
      </c>
      <c r="C20" s="50" t="s">
        <v>62</v>
      </c>
      <c r="D20" s="46">
        <v>900</v>
      </c>
      <c r="E20" s="136">
        <v>900</v>
      </c>
      <c r="F20" s="136">
        <v>900</v>
      </c>
      <c r="G20" s="136">
        <v>900</v>
      </c>
      <c r="H20" s="46">
        <v>764310</v>
      </c>
    </row>
    <row r="21" spans="1:8" s="16" customFormat="1">
      <c r="A21" s="47"/>
      <c r="B21" s="47">
        <v>1381</v>
      </c>
      <c r="C21" s="50" t="s">
        <v>266</v>
      </c>
      <c r="D21" s="46"/>
      <c r="E21" s="136">
        <v>4220</v>
      </c>
      <c r="F21" s="136">
        <v>4220</v>
      </c>
      <c r="G21" s="136">
        <v>2618</v>
      </c>
      <c r="H21" s="46">
        <v>1891447.13</v>
      </c>
    </row>
    <row r="22" spans="1:8" s="16" customFormat="1">
      <c r="A22" s="40" t="s">
        <v>120</v>
      </c>
      <c r="B22" s="41"/>
      <c r="C22" s="42" t="s">
        <v>22</v>
      </c>
      <c r="D22" s="41"/>
      <c r="E22" s="139"/>
      <c r="F22" s="139"/>
      <c r="G22" s="139"/>
      <c r="H22" s="41"/>
    </row>
    <row r="23" spans="1:8" s="16" customFormat="1" ht="15" customHeight="1">
      <c r="A23" s="51"/>
      <c r="B23" s="44">
        <v>4112</v>
      </c>
      <c r="C23" s="45" t="s">
        <v>370</v>
      </c>
      <c r="D23" s="46">
        <v>6559</v>
      </c>
      <c r="E23" s="136">
        <v>6559</v>
      </c>
      <c r="F23" s="136">
        <v>6559</v>
      </c>
      <c r="G23" s="136">
        <v>6559</v>
      </c>
      <c r="H23" s="46">
        <v>3279500</v>
      </c>
    </row>
    <row r="24" spans="1:8" s="16" customFormat="1">
      <c r="A24" s="51"/>
      <c r="B24" s="44">
        <v>4116</v>
      </c>
      <c r="C24" s="49" t="s">
        <v>106</v>
      </c>
      <c r="D24" s="46">
        <v>120</v>
      </c>
      <c r="E24" s="136">
        <v>150</v>
      </c>
      <c r="F24" s="136">
        <v>150</v>
      </c>
      <c r="G24" s="136">
        <v>150</v>
      </c>
      <c r="H24" s="46">
        <v>150000</v>
      </c>
    </row>
    <row r="25" spans="1:8" s="16" customFormat="1">
      <c r="A25" s="51"/>
      <c r="B25" s="44">
        <v>4116</v>
      </c>
      <c r="C25" s="49" t="s">
        <v>231</v>
      </c>
      <c r="D25" s="46"/>
      <c r="E25" s="136">
        <v>616</v>
      </c>
      <c r="F25" s="136">
        <v>616</v>
      </c>
      <c r="G25" s="136">
        <v>616</v>
      </c>
      <c r="H25" s="46">
        <v>616042.19999999995</v>
      </c>
    </row>
    <row r="26" spans="1:8" s="16" customFormat="1">
      <c r="A26" s="51"/>
      <c r="B26" s="44">
        <v>4116</v>
      </c>
      <c r="C26" s="49" t="s">
        <v>267</v>
      </c>
      <c r="D26" s="46"/>
      <c r="E26" s="136">
        <v>296</v>
      </c>
      <c r="F26" s="136">
        <v>296</v>
      </c>
      <c r="G26" s="136">
        <v>296</v>
      </c>
      <c r="H26" s="46">
        <v>295968</v>
      </c>
    </row>
    <row r="27" spans="1:8" s="16" customFormat="1">
      <c r="A27" s="51"/>
      <c r="B27" s="44">
        <v>4116</v>
      </c>
      <c r="C27" s="49" t="s">
        <v>270</v>
      </c>
      <c r="D27" s="46"/>
      <c r="E27" s="136"/>
      <c r="F27" s="136"/>
      <c r="G27" s="136">
        <v>271</v>
      </c>
      <c r="H27" s="46">
        <v>270986.40000000002</v>
      </c>
    </row>
    <row r="28" spans="1:8" s="16" customFormat="1">
      <c r="A28" s="51"/>
      <c r="B28" s="44">
        <v>4116</v>
      </c>
      <c r="C28" s="49" t="s">
        <v>268</v>
      </c>
      <c r="D28" s="46"/>
      <c r="E28" s="136">
        <v>1585</v>
      </c>
      <c r="F28" s="136">
        <v>1585</v>
      </c>
      <c r="G28" s="136">
        <v>1585</v>
      </c>
      <c r="H28" s="46">
        <v>0</v>
      </c>
    </row>
    <row r="29" spans="1:8" s="16" customFormat="1">
      <c r="A29" s="51"/>
      <c r="B29" s="44">
        <v>4116</v>
      </c>
      <c r="C29" s="49" t="s">
        <v>347</v>
      </c>
      <c r="D29" s="46"/>
      <c r="E29" s="136"/>
      <c r="F29" s="136"/>
      <c r="G29" s="136">
        <v>23</v>
      </c>
      <c r="H29" s="46">
        <v>23000</v>
      </c>
    </row>
    <row r="30" spans="1:8" s="16" customFormat="1">
      <c r="A30" s="51"/>
      <c r="B30" s="44">
        <v>4116</v>
      </c>
      <c r="C30" s="49" t="s">
        <v>348</v>
      </c>
      <c r="D30" s="46"/>
      <c r="E30" s="136"/>
      <c r="F30" s="136"/>
      <c r="G30" s="136">
        <v>473.5</v>
      </c>
      <c r="H30" s="46">
        <v>473500</v>
      </c>
    </row>
    <row r="31" spans="1:8" s="16" customFormat="1">
      <c r="A31" s="51"/>
      <c r="B31" s="44">
        <v>4121</v>
      </c>
      <c r="C31" s="49" t="s">
        <v>316</v>
      </c>
      <c r="D31" s="46"/>
      <c r="E31" s="136"/>
      <c r="F31" s="136"/>
      <c r="G31" s="136">
        <v>3</v>
      </c>
      <c r="H31" s="46">
        <v>2839</v>
      </c>
    </row>
    <row r="32" spans="1:8" s="16" customFormat="1">
      <c r="A32" s="51"/>
      <c r="B32" s="44">
        <v>4122</v>
      </c>
      <c r="C32" s="49" t="s">
        <v>349</v>
      </c>
      <c r="D32" s="46"/>
      <c r="E32" s="136"/>
      <c r="F32" s="136"/>
      <c r="G32" s="136">
        <v>50</v>
      </c>
      <c r="H32" s="46">
        <v>50000</v>
      </c>
    </row>
    <row r="33" spans="1:8" s="16" customFormat="1">
      <c r="A33" s="51"/>
      <c r="B33" s="44">
        <v>4216</v>
      </c>
      <c r="C33" s="49" t="s">
        <v>208</v>
      </c>
      <c r="D33" s="46">
        <v>6917</v>
      </c>
      <c r="E33" s="136">
        <v>6917</v>
      </c>
      <c r="F33" s="136">
        <v>6917</v>
      </c>
      <c r="G33" s="136">
        <v>6917</v>
      </c>
      <c r="H33" s="46"/>
    </row>
    <row r="34" spans="1:8" s="16" customFormat="1">
      <c r="A34" s="40" t="s">
        <v>23</v>
      </c>
      <c r="B34" s="41"/>
      <c r="C34" s="42" t="s">
        <v>24</v>
      </c>
      <c r="D34" s="41"/>
      <c r="E34" s="139"/>
      <c r="F34" s="139"/>
      <c r="G34" s="139"/>
      <c r="H34" s="191"/>
    </row>
    <row r="35" spans="1:8" s="16" customFormat="1">
      <c r="A35" s="43">
        <v>1037</v>
      </c>
      <c r="B35" s="44">
        <v>2111</v>
      </c>
      <c r="C35" s="45" t="s">
        <v>66</v>
      </c>
      <c r="D35" s="46">
        <v>2700</v>
      </c>
      <c r="E35" s="136">
        <v>2700</v>
      </c>
      <c r="F35" s="136">
        <v>2700</v>
      </c>
      <c r="G35" s="136">
        <v>2700</v>
      </c>
      <c r="H35" s="46">
        <v>1175375</v>
      </c>
    </row>
    <row r="36" spans="1:8" s="16" customFormat="1">
      <c r="A36" s="43">
        <v>2119</v>
      </c>
      <c r="B36" s="44">
        <v>2343</v>
      </c>
      <c r="C36" s="45" t="s">
        <v>15</v>
      </c>
      <c r="D36" s="46">
        <v>550</v>
      </c>
      <c r="E36" s="136">
        <v>0</v>
      </c>
      <c r="F36" s="136">
        <v>0</v>
      </c>
      <c r="G36" s="136">
        <v>0</v>
      </c>
      <c r="H36" s="46"/>
    </row>
    <row r="37" spans="1:8" s="16" customFormat="1">
      <c r="A37" s="43">
        <v>2143</v>
      </c>
      <c r="B37" s="44">
        <v>2112</v>
      </c>
      <c r="C37" s="45" t="s">
        <v>67</v>
      </c>
      <c r="D37" s="46">
        <v>80</v>
      </c>
      <c r="E37" s="136">
        <v>80</v>
      </c>
      <c r="F37" s="136">
        <v>80</v>
      </c>
      <c r="G37" s="136">
        <v>80</v>
      </c>
      <c r="H37" s="46">
        <v>36546</v>
      </c>
    </row>
    <row r="38" spans="1:8" s="16" customFormat="1">
      <c r="A38" s="43"/>
      <c r="B38" s="44">
        <v>2451</v>
      </c>
      <c r="C38" s="45" t="s">
        <v>33</v>
      </c>
      <c r="D38" s="46">
        <v>60</v>
      </c>
      <c r="E38" s="136">
        <v>60</v>
      </c>
      <c r="F38" s="136">
        <v>60</v>
      </c>
      <c r="G38" s="136">
        <v>60</v>
      </c>
      <c r="H38" s="46">
        <v>60000</v>
      </c>
    </row>
    <row r="39" spans="1:8" s="16" customFormat="1">
      <c r="A39" s="43">
        <v>2169</v>
      </c>
      <c r="B39" s="44">
        <v>2212</v>
      </c>
      <c r="C39" s="45" t="s">
        <v>273</v>
      </c>
      <c r="D39" s="46"/>
      <c r="E39" s="46"/>
      <c r="F39" s="46"/>
      <c r="G39" s="136">
        <v>7</v>
      </c>
      <c r="H39" s="46">
        <v>72000</v>
      </c>
    </row>
    <row r="40" spans="1:8" s="16" customFormat="1">
      <c r="A40" s="43">
        <v>2212</v>
      </c>
      <c r="B40" s="44">
        <v>2324</v>
      </c>
      <c r="C40" s="45" t="s">
        <v>236</v>
      </c>
      <c r="D40" s="46"/>
      <c r="E40" s="136"/>
      <c r="F40" s="136"/>
      <c r="G40" s="136">
        <v>4</v>
      </c>
      <c r="H40" s="46">
        <v>4050</v>
      </c>
    </row>
    <row r="41" spans="1:8" s="16" customFormat="1">
      <c r="A41" s="43">
        <v>2310</v>
      </c>
      <c r="B41" s="44">
        <v>2133</v>
      </c>
      <c r="C41" s="45" t="s">
        <v>234</v>
      </c>
      <c r="D41" s="46"/>
      <c r="E41" s="136"/>
      <c r="F41" s="136"/>
      <c r="G41" s="136">
        <v>0.5</v>
      </c>
      <c r="H41" s="46">
        <v>1206</v>
      </c>
    </row>
    <row r="42" spans="1:8" s="16" customFormat="1">
      <c r="A42" s="43">
        <v>3314</v>
      </c>
      <c r="B42" s="44">
        <v>2111.2112000000002</v>
      </c>
      <c r="C42" s="45" t="s">
        <v>167</v>
      </c>
      <c r="D42" s="46">
        <v>170</v>
      </c>
      <c r="E42" s="136">
        <v>170</v>
      </c>
      <c r="F42" s="136">
        <v>170</v>
      </c>
      <c r="G42" s="136">
        <v>170</v>
      </c>
      <c r="H42" s="46">
        <v>93609</v>
      </c>
    </row>
    <row r="43" spans="1:8" s="16" customFormat="1">
      <c r="A43" s="43">
        <v>3314</v>
      </c>
      <c r="B43" s="44">
        <v>2324</v>
      </c>
      <c r="C43" s="45" t="s">
        <v>237</v>
      </c>
      <c r="D43" s="46"/>
      <c r="E43" s="136"/>
      <c r="F43" s="136"/>
      <c r="G43" s="136">
        <v>10</v>
      </c>
      <c r="H43" s="46">
        <v>9820</v>
      </c>
    </row>
    <row r="44" spans="1:8" s="16" customFormat="1">
      <c r="A44" s="43">
        <v>3315</v>
      </c>
      <c r="B44" s="44">
        <v>2111</v>
      </c>
      <c r="C44" s="45" t="s">
        <v>140</v>
      </c>
      <c r="D44" s="46">
        <v>76</v>
      </c>
      <c r="E44" s="136">
        <v>76</v>
      </c>
      <c r="F44" s="136">
        <v>76</v>
      </c>
      <c r="G44" s="136">
        <v>76</v>
      </c>
      <c r="H44" s="46">
        <v>31690</v>
      </c>
    </row>
    <row r="45" spans="1:8" s="16" customFormat="1">
      <c r="A45" s="43">
        <v>3315</v>
      </c>
      <c r="B45" s="44">
        <v>2324</v>
      </c>
      <c r="C45" s="45" t="s">
        <v>238</v>
      </c>
      <c r="D45" s="46"/>
      <c r="E45" s="136"/>
      <c r="F45" s="136"/>
      <c r="G45" s="136">
        <v>3</v>
      </c>
      <c r="H45" s="46">
        <v>2922.5</v>
      </c>
    </row>
    <row r="46" spans="1:8" s="16" customFormat="1">
      <c r="A46" s="43">
        <v>3319</v>
      </c>
      <c r="B46" s="44">
        <v>2111</v>
      </c>
      <c r="C46" s="45" t="s">
        <v>68</v>
      </c>
      <c r="D46" s="46">
        <v>300</v>
      </c>
      <c r="E46" s="136">
        <v>300</v>
      </c>
      <c r="F46" s="136">
        <v>300</v>
      </c>
      <c r="G46" s="136">
        <v>975</v>
      </c>
      <c r="H46" s="46">
        <v>929850</v>
      </c>
    </row>
    <row r="47" spans="1:8" s="16" customFormat="1">
      <c r="A47" s="43">
        <v>3319</v>
      </c>
      <c r="B47" s="44">
        <v>2119</v>
      </c>
      <c r="C47" s="45" t="s">
        <v>269</v>
      </c>
      <c r="D47" s="46"/>
      <c r="E47" s="136">
        <v>21</v>
      </c>
      <c r="F47" s="136">
        <v>21</v>
      </c>
      <c r="G47" s="136">
        <v>41</v>
      </c>
      <c r="H47" s="46">
        <v>41080</v>
      </c>
    </row>
    <row r="48" spans="1:8" s="16" customFormat="1">
      <c r="A48" s="43">
        <v>3319</v>
      </c>
      <c r="B48" s="44">
        <v>2321</v>
      </c>
      <c r="C48" s="45" t="s">
        <v>232</v>
      </c>
      <c r="D48" s="46"/>
      <c r="E48" s="136">
        <v>20</v>
      </c>
      <c r="F48" s="136">
        <v>20</v>
      </c>
      <c r="G48" s="136">
        <v>70</v>
      </c>
      <c r="H48" s="46">
        <v>70300</v>
      </c>
    </row>
    <row r="49" spans="1:10" s="16" customFormat="1">
      <c r="A49" s="43">
        <v>3319</v>
      </c>
      <c r="B49" s="44">
        <v>2324</v>
      </c>
      <c r="C49" s="45" t="s">
        <v>243</v>
      </c>
      <c r="D49" s="46"/>
      <c r="E49" s="136">
        <v>103</v>
      </c>
      <c r="F49" s="136">
        <v>103</v>
      </c>
      <c r="G49" s="136">
        <v>86</v>
      </c>
      <c r="H49" s="46">
        <v>85764</v>
      </c>
    </row>
    <row r="50" spans="1:10" s="16" customFormat="1">
      <c r="A50" s="43">
        <v>3319</v>
      </c>
      <c r="B50" s="44">
        <v>2324</v>
      </c>
      <c r="C50" s="45" t="s">
        <v>239</v>
      </c>
      <c r="D50" s="46"/>
      <c r="E50" s="136"/>
      <c r="F50" s="136"/>
      <c r="G50" s="136">
        <v>11</v>
      </c>
      <c r="H50" s="46">
        <v>10604</v>
      </c>
    </row>
    <row r="51" spans="1:10" s="16" customFormat="1">
      <c r="A51" s="43">
        <v>3322</v>
      </c>
      <c r="B51" s="44">
        <v>2324</v>
      </c>
      <c r="C51" s="45" t="s">
        <v>240</v>
      </c>
      <c r="D51" s="46"/>
      <c r="E51" s="136"/>
      <c r="F51" s="136"/>
      <c r="G51" s="136">
        <v>102</v>
      </c>
      <c r="H51" s="46">
        <v>101599.1</v>
      </c>
    </row>
    <row r="52" spans="1:10" s="16" customFormat="1" ht="15.75" customHeight="1">
      <c r="A52" s="43">
        <v>3349</v>
      </c>
      <c r="B52" s="44">
        <v>2111</v>
      </c>
      <c r="C52" s="45" t="s">
        <v>207</v>
      </c>
      <c r="D52" s="46">
        <v>80</v>
      </c>
      <c r="E52" s="136">
        <v>80</v>
      </c>
      <c r="F52" s="136">
        <v>80</v>
      </c>
      <c r="G52" s="136">
        <v>80</v>
      </c>
      <c r="H52" s="46">
        <v>35335</v>
      </c>
    </row>
    <row r="53" spans="1:10" s="16" customFormat="1" ht="15.75" customHeight="1">
      <c r="A53" s="43">
        <v>3429</v>
      </c>
      <c r="B53" s="44">
        <v>2229</v>
      </c>
      <c r="C53" s="2" t="s">
        <v>242</v>
      </c>
      <c r="D53" s="46"/>
      <c r="E53" s="136">
        <v>10</v>
      </c>
      <c r="F53" s="136">
        <v>10</v>
      </c>
      <c r="G53" s="136">
        <v>24</v>
      </c>
      <c r="H53" s="46">
        <v>23889</v>
      </c>
    </row>
    <row r="54" spans="1:10" s="16" customFormat="1" ht="15.75" customHeight="1">
      <c r="A54" s="43">
        <v>3429</v>
      </c>
      <c r="B54" s="44">
        <v>2324</v>
      </c>
      <c r="C54" s="45" t="s">
        <v>241</v>
      </c>
      <c r="D54" s="46"/>
      <c r="E54" s="136"/>
      <c r="F54" s="136"/>
      <c r="G54" s="136">
        <v>15</v>
      </c>
      <c r="H54" s="46">
        <v>14820.2</v>
      </c>
    </row>
    <row r="55" spans="1:10" s="16" customFormat="1" ht="18.75">
      <c r="A55" s="43">
        <v>3612</v>
      </c>
      <c r="B55" s="184" t="s">
        <v>201</v>
      </c>
      <c r="C55" s="45" t="s">
        <v>86</v>
      </c>
      <c r="D55" s="46">
        <v>26608</v>
      </c>
      <c r="E55" s="136">
        <v>27108</v>
      </c>
      <c r="F55" s="136">
        <v>27108</v>
      </c>
      <c r="G55" s="136">
        <v>27108</v>
      </c>
      <c r="H55" s="46">
        <v>14192001.140000001</v>
      </c>
    </row>
    <row r="56" spans="1:10" s="16" customFormat="1">
      <c r="A56" s="43">
        <v>3612</v>
      </c>
      <c r="B56" s="44">
        <v>2111</v>
      </c>
      <c r="C56" s="172" t="s">
        <v>153</v>
      </c>
      <c r="D56" s="46">
        <v>3</v>
      </c>
      <c r="E56" s="136">
        <v>3</v>
      </c>
      <c r="F56" s="136">
        <v>3</v>
      </c>
      <c r="G56" s="136">
        <v>3</v>
      </c>
      <c r="H56" s="46">
        <v>0</v>
      </c>
    </row>
    <row r="57" spans="1:10" s="27" customFormat="1">
      <c r="A57" s="93">
        <v>3613</v>
      </c>
      <c r="B57" s="94">
        <v>2132</v>
      </c>
      <c r="C57" s="95" t="s">
        <v>141</v>
      </c>
      <c r="D57" s="46">
        <v>1413</v>
      </c>
      <c r="E57" s="136">
        <v>1413</v>
      </c>
      <c r="F57" s="136">
        <v>1413</v>
      </c>
      <c r="G57" s="136">
        <v>1413</v>
      </c>
      <c r="H57" s="46">
        <v>753600</v>
      </c>
    </row>
    <row r="58" spans="1:10" s="27" customFormat="1">
      <c r="A58" s="93">
        <v>3613</v>
      </c>
      <c r="B58" s="94">
        <v>2132</v>
      </c>
      <c r="C58" s="95" t="s">
        <v>212</v>
      </c>
      <c r="D58" s="46">
        <v>22</v>
      </c>
      <c r="E58" s="136">
        <v>22</v>
      </c>
      <c r="F58" s="136">
        <v>22</v>
      </c>
      <c r="G58" s="136">
        <v>22</v>
      </c>
      <c r="H58" s="46">
        <v>2400</v>
      </c>
    </row>
    <row r="59" spans="1:10" s="27" customFormat="1" ht="13.5" customHeight="1">
      <c r="A59" s="93">
        <v>3613</v>
      </c>
      <c r="B59" s="94">
        <v>2132</v>
      </c>
      <c r="C59" s="95" t="s">
        <v>210</v>
      </c>
      <c r="D59" s="46">
        <v>36</v>
      </c>
      <c r="E59" s="136">
        <v>36</v>
      </c>
      <c r="F59" s="136">
        <v>36</v>
      </c>
      <c r="G59" s="136">
        <v>36</v>
      </c>
      <c r="H59" s="46">
        <v>11500</v>
      </c>
    </row>
    <row r="60" spans="1:10" s="27" customFormat="1">
      <c r="A60" s="93">
        <v>3613</v>
      </c>
      <c r="B60" s="94">
        <v>2132</v>
      </c>
      <c r="C60" s="95" t="s">
        <v>211</v>
      </c>
      <c r="D60" s="46">
        <v>70</v>
      </c>
      <c r="E60" s="136">
        <v>70</v>
      </c>
      <c r="F60" s="136">
        <v>70</v>
      </c>
      <c r="G60" s="136">
        <v>100</v>
      </c>
      <c r="H60" s="46">
        <v>96745</v>
      </c>
    </row>
    <row r="61" spans="1:10" s="148" customFormat="1" ht="12.75" customHeight="1">
      <c r="A61" s="93">
        <v>3613</v>
      </c>
      <c r="B61" s="94">
        <v>2322</v>
      </c>
      <c r="C61" s="171" t="s">
        <v>317</v>
      </c>
      <c r="D61" s="46"/>
      <c r="E61" s="46"/>
      <c r="F61" s="46"/>
      <c r="G61" s="46">
        <v>233</v>
      </c>
      <c r="H61" s="46">
        <v>496811</v>
      </c>
    </row>
    <row r="62" spans="1:10" s="27" customFormat="1">
      <c r="A62" s="93">
        <v>3613</v>
      </c>
      <c r="B62" s="94">
        <v>2324</v>
      </c>
      <c r="C62" s="95" t="s">
        <v>172</v>
      </c>
      <c r="D62" s="46">
        <v>178</v>
      </c>
      <c r="E62" s="136">
        <v>204</v>
      </c>
      <c r="F62" s="136">
        <v>204</v>
      </c>
      <c r="G62" s="136">
        <v>289</v>
      </c>
      <c r="H62" s="46">
        <v>298591.40000000002</v>
      </c>
    </row>
    <row r="63" spans="1:10" s="27" customFormat="1">
      <c r="A63" s="93">
        <v>3613</v>
      </c>
      <c r="B63" s="94">
        <v>2132</v>
      </c>
      <c r="C63" s="95" t="s">
        <v>214</v>
      </c>
      <c r="D63" s="46">
        <v>15</v>
      </c>
      <c r="E63" s="136">
        <v>15</v>
      </c>
      <c r="F63" s="136">
        <v>15</v>
      </c>
      <c r="G63" s="136">
        <v>15</v>
      </c>
      <c r="H63" s="46">
        <v>6000</v>
      </c>
    </row>
    <row r="64" spans="1:10" s="27" customFormat="1">
      <c r="A64" s="93">
        <v>3613</v>
      </c>
      <c r="B64" s="94">
        <v>2132</v>
      </c>
      <c r="C64" s="95" t="s">
        <v>343</v>
      </c>
      <c r="D64" s="46"/>
      <c r="E64" s="136"/>
      <c r="F64" s="136"/>
      <c r="G64" s="136"/>
      <c r="H64" s="46">
        <v>1200</v>
      </c>
      <c r="J64" s="175"/>
    </row>
    <row r="65" spans="1:8" s="27" customFormat="1">
      <c r="A65" s="93">
        <v>3632</v>
      </c>
      <c r="B65" s="94">
        <v>2324</v>
      </c>
      <c r="C65" s="95" t="s">
        <v>318</v>
      </c>
      <c r="D65" s="46"/>
      <c r="E65" s="46"/>
      <c r="F65" s="46"/>
      <c r="G65" s="46">
        <v>1</v>
      </c>
      <c r="H65" s="46">
        <v>1500</v>
      </c>
    </row>
    <row r="66" spans="1:8" s="16" customFormat="1">
      <c r="A66" s="43">
        <v>3633</v>
      </c>
      <c r="B66" s="44">
        <v>2133</v>
      </c>
      <c r="C66" s="45" t="s">
        <v>165</v>
      </c>
      <c r="D66" s="46">
        <v>108</v>
      </c>
      <c r="E66" s="136">
        <v>108</v>
      </c>
      <c r="F66" s="136">
        <v>108</v>
      </c>
      <c r="G66" s="136">
        <v>108</v>
      </c>
      <c r="H66" s="46">
        <v>108256</v>
      </c>
    </row>
    <row r="67" spans="1:8" s="16" customFormat="1">
      <c r="A67" s="43">
        <v>3639</v>
      </c>
      <c r="B67" s="44">
        <v>2131</v>
      </c>
      <c r="C67" s="45" t="s">
        <v>11</v>
      </c>
      <c r="D67" s="46">
        <v>300</v>
      </c>
      <c r="E67" s="136">
        <v>390</v>
      </c>
      <c r="F67" s="136">
        <v>390</v>
      </c>
      <c r="G67" s="136">
        <v>390</v>
      </c>
      <c r="H67" s="46">
        <v>401038</v>
      </c>
    </row>
    <row r="68" spans="1:8" s="16" customFormat="1">
      <c r="A68" s="43">
        <v>3639</v>
      </c>
      <c r="B68" s="44">
        <v>2119</v>
      </c>
      <c r="C68" s="45" t="s">
        <v>124</v>
      </c>
      <c r="D68" s="46">
        <v>20</v>
      </c>
      <c r="E68" s="136">
        <v>20</v>
      </c>
      <c r="F68" s="136">
        <v>20</v>
      </c>
      <c r="G68" s="136">
        <v>20</v>
      </c>
      <c r="H68" s="46">
        <v>3672</v>
      </c>
    </row>
    <row r="69" spans="1:8" s="16" customFormat="1">
      <c r="A69" s="43">
        <v>3639</v>
      </c>
      <c r="B69" s="44">
        <v>2229</v>
      </c>
      <c r="C69" s="125" t="s">
        <v>233</v>
      </c>
      <c r="D69" s="46"/>
      <c r="E69" s="136">
        <v>653</v>
      </c>
      <c r="F69" s="136">
        <v>653</v>
      </c>
      <c r="G69" s="136">
        <v>653</v>
      </c>
      <c r="H69" s="46">
        <v>652719</v>
      </c>
    </row>
    <row r="70" spans="1:8" s="16" customFormat="1" ht="13.5" customHeight="1">
      <c r="A70" s="47">
        <v>3722</v>
      </c>
      <c r="B70" s="47">
        <v>2324</v>
      </c>
      <c r="C70" s="99" t="s">
        <v>148</v>
      </c>
      <c r="D70" s="46">
        <v>750</v>
      </c>
      <c r="E70" s="136">
        <v>750</v>
      </c>
      <c r="F70" s="136">
        <v>750</v>
      </c>
      <c r="G70" s="136">
        <v>750</v>
      </c>
      <c r="H70" s="46">
        <v>485623</v>
      </c>
    </row>
    <row r="71" spans="1:8" s="16" customFormat="1" ht="13.5" customHeight="1">
      <c r="A71" s="47">
        <v>3745</v>
      </c>
      <c r="B71" s="47">
        <v>2322</v>
      </c>
      <c r="C71" s="99" t="s">
        <v>319</v>
      </c>
      <c r="D71" s="46"/>
      <c r="E71" s="136"/>
      <c r="F71" s="136"/>
      <c r="G71" s="136">
        <v>8.5</v>
      </c>
      <c r="H71" s="46">
        <v>8504</v>
      </c>
    </row>
    <row r="72" spans="1:8" s="16" customFormat="1" ht="13.5" customHeight="1">
      <c r="A72" s="47">
        <v>4359</v>
      </c>
      <c r="B72" s="47">
        <v>2324</v>
      </c>
      <c r="C72" s="99" t="s">
        <v>247</v>
      </c>
      <c r="D72" s="46"/>
      <c r="E72" s="136"/>
      <c r="F72" s="136"/>
      <c r="G72" s="136">
        <v>0.5</v>
      </c>
      <c r="H72" s="46">
        <v>350.8</v>
      </c>
    </row>
    <row r="73" spans="1:8" s="16" customFormat="1">
      <c r="A73" s="43">
        <v>5311</v>
      </c>
      <c r="B73" s="44">
        <v>2212</v>
      </c>
      <c r="C73" s="45" t="s">
        <v>123</v>
      </c>
      <c r="D73" s="46">
        <v>180</v>
      </c>
      <c r="E73" s="136">
        <v>180</v>
      </c>
      <c r="F73" s="136">
        <v>180</v>
      </c>
      <c r="G73" s="136">
        <v>180</v>
      </c>
      <c r="H73" s="46">
        <v>128082</v>
      </c>
    </row>
    <row r="74" spans="1:8" s="16" customFormat="1">
      <c r="A74" s="43">
        <v>5311</v>
      </c>
      <c r="B74" s="44">
        <v>2329</v>
      </c>
      <c r="C74" s="45" t="s">
        <v>271</v>
      </c>
      <c r="D74" s="46"/>
      <c r="E74" s="46"/>
      <c r="F74" s="46"/>
      <c r="G74" s="46">
        <v>1</v>
      </c>
      <c r="H74" s="46">
        <v>781</v>
      </c>
    </row>
    <row r="75" spans="1:8" s="16" customFormat="1">
      <c r="A75" s="43">
        <v>5512</v>
      </c>
      <c r="B75" s="44">
        <v>2324</v>
      </c>
      <c r="C75" s="45" t="s">
        <v>256</v>
      </c>
      <c r="D75" s="46">
        <v>50</v>
      </c>
      <c r="E75" s="136">
        <v>50</v>
      </c>
      <c r="F75" s="136">
        <v>50</v>
      </c>
      <c r="G75" s="136">
        <v>50</v>
      </c>
      <c r="H75" s="46">
        <v>67200</v>
      </c>
    </row>
    <row r="76" spans="1:8" s="16" customFormat="1">
      <c r="A76" s="43">
        <v>5512</v>
      </c>
      <c r="B76" s="44">
        <v>2324</v>
      </c>
      <c r="C76" s="45" t="s">
        <v>257</v>
      </c>
      <c r="D76" s="46"/>
      <c r="E76" s="136"/>
      <c r="F76" s="136"/>
      <c r="G76" s="136">
        <v>3</v>
      </c>
      <c r="H76" s="46">
        <v>2588.1</v>
      </c>
    </row>
    <row r="77" spans="1:8" s="16" customFormat="1">
      <c r="A77" s="43">
        <v>6171</v>
      </c>
      <c r="B77" s="44">
        <v>2119</v>
      </c>
      <c r="C77" s="45" t="s">
        <v>30</v>
      </c>
      <c r="D77" s="46">
        <v>27</v>
      </c>
      <c r="E77" s="136">
        <v>27</v>
      </c>
      <c r="F77" s="136">
        <v>27</v>
      </c>
      <c r="G77" s="136">
        <v>27</v>
      </c>
      <c r="H77" s="46">
        <v>11630</v>
      </c>
    </row>
    <row r="78" spans="1:8" s="16" customFormat="1">
      <c r="A78" s="43">
        <v>6171</v>
      </c>
      <c r="B78" s="44">
        <v>2212</v>
      </c>
      <c r="C78" s="45" t="s">
        <v>114</v>
      </c>
      <c r="D78" s="46">
        <v>20</v>
      </c>
      <c r="E78" s="136">
        <v>20</v>
      </c>
      <c r="F78" s="136">
        <v>20</v>
      </c>
      <c r="G78" s="136">
        <v>20</v>
      </c>
      <c r="H78" s="46">
        <v>4000</v>
      </c>
    </row>
    <row r="79" spans="1:8" s="16" customFormat="1">
      <c r="A79" s="43">
        <v>6171</v>
      </c>
      <c r="B79" s="44">
        <v>2310</v>
      </c>
      <c r="C79" s="45" t="s">
        <v>112</v>
      </c>
      <c r="D79" s="46">
        <v>2</v>
      </c>
      <c r="E79" s="136">
        <v>2</v>
      </c>
      <c r="F79" s="136">
        <v>2</v>
      </c>
      <c r="G79" s="136">
        <v>2</v>
      </c>
      <c r="H79" s="46">
        <v>2310</v>
      </c>
    </row>
    <row r="80" spans="1:8" s="16" customFormat="1">
      <c r="A80" s="43">
        <v>6171</v>
      </c>
      <c r="B80" s="43">
        <v>2324</v>
      </c>
      <c r="C80" s="45" t="s">
        <v>245</v>
      </c>
      <c r="D80" s="46"/>
      <c r="E80" s="46"/>
      <c r="F80" s="46"/>
      <c r="G80" s="46">
        <v>55</v>
      </c>
      <c r="H80" s="46">
        <v>55011.4</v>
      </c>
    </row>
    <row r="81" spans="1:8" s="16" customFormat="1">
      <c r="A81" s="43">
        <v>6171</v>
      </c>
      <c r="B81" s="43">
        <v>2324</v>
      </c>
      <c r="C81" s="45" t="s">
        <v>246</v>
      </c>
      <c r="D81" s="46"/>
      <c r="E81" s="136"/>
      <c r="F81" s="136"/>
      <c r="G81" s="136">
        <v>4</v>
      </c>
      <c r="H81" s="46">
        <v>7128.11</v>
      </c>
    </row>
    <row r="82" spans="1:8" s="16" customFormat="1">
      <c r="A82" s="43">
        <v>6171</v>
      </c>
      <c r="B82" s="43">
        <v>2324</v>
      </c>
      <c r="C82" s="45" t="s">
        <v>244</v>
      </c>
      <c r="D82" s="46"/>
      <c r="E82" s="136"/>
      <c r="F82" s="136"/>
      <c r="G82" s="136">
        <v>2</v>
      </c>
      <c r="H82" s="46">
        <v>1613.2</v>
      </c>
    </row>
    <row r="83" spans="1:8" s="16" customFormat="1">
      <c r="A83" s="43">
        <v>6171</v>
      </c>
      <c r="B83" s="43">
        <v>2324</v>
      </c>
      <c r="C83" s="45" t="s">
        <v>205</v>
      </c>
      <c r="D83" s="46"/>
      <c r="E83" s="46"/>
      <c r="F83" s="46"/>
      <c r="G83" s="46">
        <v>1</v>
      </c>
      <c r="H83" s="46">
        <v>790.5</v>
      </c>
    </row>
    <row r="84" spans="1:8" s="16" customFormat="1">
      <c r="A84" s="43">
        <v>6171</v>
      </c>
      <c r="B84" s="43">
        <v>2111</v>
      </c>
      <c r="C84" s="183" t="s">
        <v>369</v>
      </c>
      <c r="D84" s="46">
        <v>120</v>
      </c>
      <c r="E84" s="136">
        <v>120</v>
      </c>
      <c r="F84" s="136">
        <v>120</v>
      </c>
      <c r="G84" s="136">
        <v>120</v>
      </c>
      <c r="H84" s="46">
        <v>80627</v>
      </c>
    </row>
    <row r="85" spans="1:8" s="147" customFormat="1">
      <c r="A85" s="43">
        <v>6171</v>
      </c>
      <c r="B85" s="43">
        <v>2111</v>
      </c>
      <c r="C85" s="45" t="s">
        <v>272</v>
      </c>
      <c r="D85" s="146"/>
      <c r="E85" s="146"/>
      <c r="F85" s="146"/>
      <c r="G85" s="136">
        <v>44</v>
      </c>
      <c r="H85" s="46">
        <v>43638</v>
      </c>
    </row>
    <row r="86" spans="1:8" s="16" customFormat="1">
      <c r="A86" s="43">
        <v>6171</v>
      </c>
      <c r="B86" s="43">
        <v>2324</v>
      </c>
      <c r="C86" s="45" t="s">
        <v>235</v>
      </c>
      <c r="D86" s="46"/>
      <c r="E86" s="136"/>
      <c r="F86" s="136"/>
      <c r="G86" s="136">
        <v>33</v>
      </c>
      <c r="H86" s="46">
        <f>33319</f>
        <v>33319</v>
      </c>
    </row>
    <row r="87" spans="1:8" s="16" customFormat="1">
      <c r="A87" s="43">
        <v>6171</v>
      </c>
      <c r="B87" s="44">
        <v>2329</v>
      </c>
      <c r="C87" s="45" t="s">
        <v>173</v>
      </c>
      <c r="D87" s="46">
        <v>2</v>
      </c>
      <c r="E87" s="136">
        <v>2</v>
      </c>
      <c r="F87" s="136">
        <v>2</v>
      </c>
      <c r="G87" s="136">
        <v>2</v>
      </c>
      <c r="H87" s="46">
        <v>701</v>
      </c>
    </row>
    <row r="88" spans="1:8" s="16" customFormat="1">
      <c r="A88" s="43">
        <v>6310</v>
      </c>
      <c r="B88" s="44">
        <v>2142</v>
      </c>
      <c r="C88" s="45" t="s">
        <v>351</v>
      </c>
      <c r="D88" s="46"/>
      <c r="E88" s="46"/>
      <c r="F88" s="46"/>
      <c r="G88" s="46">
        <v>70</v>
      </c>
      <c r="H88" s="46">
        <v>66640</v>
      </c>
    </row>
    <row r="89" spans="1:8" s="16" customFormat="1">
      <c r="A89" s="43">
        <v>6310</v>
      </c>
      <c r="B89" s="44">
        <v>2141</v>
      </c>
      <c r="C89" s="45" t="s">
        <v>69</v>
      </c>
      <c r="D89" s="46">
        <v>20</v>
      </c>
      <c r="E89" s="136">
        <v>20</v>
      </c>
      <c r="F89" s="136">
        <v>20</v>
      </c>
      <c r="G89" s="136">
        <v>20</v>
      </c>
      <c r="H89" s="46">
        <v>1920.32</v>
      </c>
    </row>
    <row r="90" spans="1:8" s="16" customFormat="1">
      <c r="A90" s="40" t="s">
        <v>126</v>
      </c>
      <c r="B90" s="41"/>
      <c r="C90" s="42" t="s">
        <v>127</v>
      </c>
      <c r="D90" s="41"/>
      <c r="E90" s="139"/>
      <c r="F90" s="139"/>
      <c r="G90" s="139"/>
      <c r="H90" s="41"/>
    </row>
    <row r="91" spans="1:8" s="16" customFormat="1">
      <c r="A91" s="47">
        <v>3639</v>
      </c>
      <c r="B91" s="47">
        <v>3111</v>
      </c>
      <c r="C91" s="48" t="s">
        <v>38</v>
      </c>
      <c r="D91" s="46">
        <v>5</v>
      </c>
      <c r="E91" s="136">
        <v>5</v>
      </c>
      <c r="F91" s="136">
        <v>5</v>
      </c>
      <c r="G91" s="136">
        <v>5</v>
      </c>
      <c r="H91" s="46">
        <v>14500</v>
      </c>
    </row>
    <row r="92" spans="1:8" s="6" customFormat="1">
      <c r="A92" s="35" t="s">
        <v>136</v>
      </c>
      <c r="B92" s="36"/>
      <c r="C92" s="36"/>
      <c r="D92" s="92">
        <f>SUM(D7:D91)</f>
        <v>149030</v>
      </c>
      <c r="E92" s="141">
        <f>SUM(E7:E91)</f>
        <v>152980</v>
      </c>
      <c r="F92" s="141">
        <f>SUM(F7:F91)</f>
        <v>152980</v>
      </c>
      <c r="G92" s="141">
        <f>SUM(G7:G91)</f>
        <v>155266</v>
      </c>
      <c r="H92" s="113">
        <f>SUM(H7:H91)</f>
        <v>84980946.230000004</v>
      </c>
    </row>
    <row r="93" spans="1:8" s="16" customFormat="1" ht="12">
      <c r="D93" s="123" t="s">
        <v>144</v>
      </c>
      <c r="E93" s="142" t="s">
        <v>144</v>
      </c>
      <c r="F93" s="142" t="s">
        <v>144</v>
      </c>
      <c r="G93" s="142" t="s">
        <v>144</v>
      </c>
      <c r="H93" s="123" t="s">
        <v>144</v>
      </c>
    </row>
    <row r="94" spans="1:8" s="16" customFormat="1" ht="12">
      <c r="D94" s="38">
        <v>149030</v>
      </c>
      <c r="E94" s="143">
        <v>152980</v>
      </c>
      <c r="F94" s="143">
        <v>152980</v>
      </c>
      <c r="G94" s="143">
        <v>155266</v>
      </c>
      <c r="H94" s="38">
        <v>84980946.230000004</v>
      </c>
    </row>
    <row r="95" spans="1:8" s="16" customFormat="1">
      <c r="D95" s="111"/>
      <c r="E95" s="144"/>
      <c r="F95" s="144"/>
      <c r="G95" s="144"/>
      <c r="H95" s="111"/>
    </row>
    <row r="96" spans="1:8" s="16" customFormat="1">
      <c r="D96" s="111"/>
      <c r="E96" s="144"/>
      <c r="F96" s="144"/>
      <c r="G96" s="144"/>
      <c r="H96" s="111"/>
    </row>
    <row r="97" spans="4:8" s="16" customFormat="1">
      <c r="D97" s="2"/>
      <c r="E97" s="137"/>
      <c r="F97" s="137"/>
      <c r="G97" s="137"/>
      <c r="H97" s="2"/>
    </row>
    <row r="98" spans="4:8" s="16" customFormat="1">
      <c r="D98" s="124"/>
      <c r="E98" s="145"/>
      <c r="F98" s="145"/>
      <c r="G98" s="145"/>
      <c r="H98" s="124"/>
    </row>
    <row r="99" spans="4:8" s="16" customFormat="1">
      <c r="D99" s="124"/>
      <c r="E99" s="145"/>
      <c r="F99" s="145"/>
      <c r="G99" s="145"/>
      <c r="H99" s="124"/>
    </row>
    <row r="100" spans="4:8" s="16" customFormat="1">
      <c r="D100" s="124"/>
      <c r="E100" s="145"/>
      <c r="F100" s="145"/>
      <c r="G100" s="145"/>
      <c r="H100" s="124"/>
    </row>
    <row r="101" spans="4:8" s="16" customFormat="1">
      <c r="D101" s="2"/>
      <c r="E101" s="137"/>
      <c r="F101" s="137"/>
      <c r="G101" s="137"/>
      <c r="H101" s="2"/>
    </row>
    <row r="102" spans="4:8" s="16" customFormat="1">
      <c r="D102" s="2"/>
      <c r="E102" s="137"/>
      <c r="F102" s="137"/>
      <c r="G102" s="137"/>
      <c r="H102" s="2"/>
    </row>
    <row r="103" spans="4:8" s="16" customFormat="1">
      <c r="D103" s="2"/>
      <c r="E103" s="137"/>
      <c r="F103" s="137"/>
      <c r="G103" s="137"/>
      <c r="H103" s="2"/>
    </row>
    <row r="104" spans="4:8" s="16" customFormat="1">
      <c r="D104" s="2"/>
      <c r="E104" s="137"/>
      <c r="F104" s="137"/>
      <c r="G104" s="137"/>
      <c r="H104" s="2"/>
    </row>
    <row r="105" spans="4:8" s="16" customFormat="1">
      <c r="D105" s="2"/>
      <c r="E105" s="137"/>
      <c r="F105" s="137"/>
      <c r="G105" s="137"/>
      <c r="H105" s="2"/>
    </row>
    <row r="106" spans="4:8" s="16" customFormat="1">
      <c r="D106" s="2"/>
      <c r="E106" s="137"/>
      <c r="F106" s="137"/>
      <c r="G106" s="137"/>
      <c r="H106" s="2"/>
    </row>
    <row r="107" spans="4:8" s="16" customFormat="1">
      <c r="D107" s="2"/>
      <c r="E107" s="137"/>
      <c r="F107" s="137"/>
      <c r="G107" s="137"/>
      <c r="H107" s="2"/>
    </row>
    <row r="117" spans="3:3">
      <c r="C117" s="7"/>
    </row>
  </sheetData>
  <phoneticPr fontId="2" type="noConversion"/>
  <pageMargins left="0.51181102362204722" right="0.51181102362204722" top="0.69" bottom="0.68" header="0.51181102362204722" footer="0.51181102362204722"/>
  <pageSetup paperSize="9" scale="98" fitToHeight="0" orientation="landscape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49"/>
  <sheetViews>
    <sheetView view="pageBreakPreview" topLeftCell="A41" zoomScaleNormal="100" zoomScaleSheetLayoutView="100" workbookViewId="0">
      <selection activeCell="B59" sqref="B59"/>
    </sheetView>
  </sheetViews>
  <sheetFormatPr defaultRowHeight="12.75"/>
  <cols>
    <col min="1" max="1" width="5.140625" style="2" customWidth="1"/>
    <col min="2" max="2" width="55.5703125" style="9" customWidth="1"/>
    <col min="3" max="3" width="14.28515625" style="2" customWidth="1"/>
    <col min="4" max="6" width="14.28515625" style="137" customWidth="1"/>
    <col min="7" max="8" width="14.28515625" style="2" customWidth="1"/>
    <col min="9" max="16384" width="9.140625" style="2"/>
  </cols>
  <sheetData>
    <row r="1" spans="1:7" ht="16.5" customHeight="1">
      <c r="A1" s="1" t="s">
        <v>192</v>
      </c>
      <c r="B1" s="114"/>
    </row>
    <row r="2" spans="1:7">
      <c r="A2" s="4"/>
      <c r="B2" s="8"/>
      <c r="C2" s="15"/>
      <c r="D2" s="149"/>
      <c r="E2" s="149"/>
      <c r="F2" s="149"/>
      <c r="G2" s="15"/>
    </row>
    <row r="3" spans="1:7" s="16" customFormat="1" ht="12">
      <c r="A3" s="24" t="s">
        <v>128</v>
      </c>
      <c r="B3" s="25"/>
      <c r="C3" s="122" t="s">
        <v>224</v>
      </c>
      <c r="D3" s="122" t="s">
        <v>224</v>
      </c>
      <c r="E3" s="122" t="s">
        <v>224</v>
      </c>
      <c r="F3" s="122" t="s">
        <v>224</v>
      </c>
      <c r="G3" s="122" t="s">
        <v>230</v>
      </c>
    </row>
    <row r="4" spans="1:7" s="27" customFormat="1" ht="38.25">
      <c r="A4" s="26" t="s">
        <v>129</v>
      </c>
      <c r="B4" s="19" t="s">
        <v>74</v>
      </c>
      <c r="C4" s="108" t="s">
        <v>226</v>
      </c>
      <c r="D4" s="185" t="s">
        <v>315</v>
      </c>
      <c r="E4" s="185" t="s">
        <v>368</v>
      </c>
      <c r="F4" s="185" t="s">
        <v>350</v>
      </c>
      <c r="G4" s="108" t="s">
        <v>371</v>
      </c>
    </row>
    <row r="5" spans="1:7" s="27" customFormat="1" ht="12">
      <c r="A5" s="28"/>
      <c r="B5" s="29"/>
      <c r="C5" s="132" t="s">
        <v>60</v>
      </c>
      <c r="D5" s="150"/>
      <c r="E5" s="150"/>
      <c r="F5" s="150"/>
      <c r="G5" s="132"/>
    </row>
    <row r="6" spans="1:7" s="23" customFormat="1">
      <c r="A6" s="52">
        <v>1037</v>
      </c>
      <c r="B6" s="53" t="s">
        <v>130</v>
      </c>
      <c r="C6" s="126">
        <f>SUM(C8:C8)</f>
        <v>2636</v>
      </c>
      <c r="D6" s="151">
        <f>SUM(D7:D8)</f>
        <v>2770</v>
      </c>
      <c r="E6" s="151">
        <f>SUM(E7:E8)</f>
        <v>2770</v>
      </c>
      <c r="F6" s="151">
        <f>SUM(F7:F8)</f>
        <v>2770</v>
      </c>
      <c r="G6" s="154">
        <f>SUM(G7:G8)</f>
        <v>1197425.7</v>
      </c>
    </row>
    <row r="7" spans="1:7" s="23" customFormat="1">
      <c r="A7" s="61"/>
      <c r="B7" s="62" t="s">
        <v>274</v>
      </c>
      <c r="C7" s="127"/>
      <c r="D7" s="152">
        <v>134</v>
      </c>
      <c r="E7" s="152">
        <v>134</v>
      </c>
      <c r="F7" s="152">
        <v>134</v>
      </c>
      <c r="G7" s="112">
        <v>30250</v>
      </c>
    </row>
    <row r="8" spans="1:7" s="16" customFormat="1" ht="38.25">
      <c r="A8" s="47"/>
      <c r="B8" s="54" t="s">
        <v>162</v>
      </c>
      <c r="C8" s="127">
        <v>2636</v>
      </c>
      <c r="D8" s="152">
        <v>2636</v>
      </c>
      <c r="E8" s="152">
        <v>2636</v>
      </c>
      <c r="F8" s="152">
        <v>2636</v>
      </c>
      <c r="G8" s="112">
        <v>1167175.7</v>
      </c>
    </row>
    <row r="9" spans="1:7" s="16" customFormat="1">
      <c r="A9" s="3"/>
      <c r="B9" s="9"/>
      <c r="C9" s="37"/>
      <c r="D9" s="153"/>
      <c r="E9" s="153"/>
      <c r="F9" s="153"/>
      <c r="G9" s="37"/>
    </row>
    <row r="10" spans="1:7" s="23" customFormat="1">
      <c r="A10" s="52">
        <v>2143</v>
      </c>
      <c r="B10" s="53" t="s">
        <v>25</v>
      </c>
      <c r="C10" s="107">
        <f>SUM(C11:C11)</f>
        <v>330</v>
      </c>
      <c r="D10" s="154">
        <f>SUM(D11:D11)</f>
        <v>370</v>
      </c>
      <c r="E10" s="154">
        <f>SUM(E11:E11)</f>
        <v>370</v>
      </c>
      <c r="F10" s="154">
        <f>SUM(F11:F11)</f>
        <v>520</v>
      </c>
      <c r="G10" s="107">
        <f>SUM(G11:G11)</f>
        <v>464112.2</v>
      </c>
    </row>
    <row r="11" spans="1:7" s="16" customFormat="1">
      <c r="A11" s="57"/>
      <c r="B11" s="189" t="s">
        <v>194</v>
      </c>
      <c r="C11" s="46">
        <v>330</v>
      </c>
      <c r="D11" s="136">
        <v>370</v>
      </c>
      <c r="E11" s="136">
        <v>370</v>
      </c>
      <c r="F11" s="136">
        <v>520</v>
      </c>
      <c r="G11" s="46">
        <v>464112.2</v>
      </c>
    </row>
    <row r="12" spans="1:7" s="16" customFormat="1">
      <c r="A12" s="2"/>
      <c r="B12" s="2"/>
      <c r="C12" s="118"/>
      <c r="D12" s="155"/>
      <c r="E12" s="155"/>
      <c r="F12" s="155"/>
      <c r="G12" s="118"/>
    </row>
    <row r="13" spans="1:7" s="23" customFormat="1">
      <c r="A13" s="52">
        <v>2212</v>
      </c>
      <c r="B13" s="53" t="s">
        <v>131</v>
      </c>
      <c r="C13" s="107">
        <f>SUM(C14:C14)</f>
        <v>500</v>
      </c>
      <c r="D13" s="154">
        <f>SUM(D14:D17)</f>
        <v>5250</v>
      </c>
      <c r="E13" s="154">
        <f>SUM(E14:E17)</f>
        <v>5250</v>
      </c>
      <c r="F13" s="154">
        <f>SUM(F14:F17)</f>
        <v>5250</v>
      </c>
      <c r="G13" s="154">
        <f>SUM(G14:G17)</f>
        <v>3167237.1</v>
      </c>
    </row>
    <row r="14" spans="1:7" s="16" customFormat="1" ht="13.5" customHeight="1">
      <c r="A14" s="57"/>
      <c r="B14" s="59" t="s">
        <v>213</v>
      </c>
      <c r="C14" s="46">
        <v>500</v>
      </c>
      <c r="D14" s="136">
        <v>500</v>
      </c>
      <c r="E14" s="136">
        <v>500</v>
      </c>
      <c r="F14" s="136">
        <v>500</v>
      </c>
      <c r="G14" s="46">
        <v>176713.1</v>
      </c>
    </row>
    <row r="15" spans="1:7" s="16" customFormat="1" ht="13.5" customHeight="1">
      <c r="A15" s="57"/>
      <c r="B15" s="59" t="s">
        <v>275</v>
      </c>
      <c r="C15" s="46"/>
      <c r="D15" s="136">
        <v>3050</v>
      </c>
      <c r="E15" s="136">
        <v>3050</v>
      </c>
      <c r="F15" s="136">
        <v>3050</v>
      </c>
      <c r="G15" s="46">
        <v>2990524</v>
      </c>
    </row>
    <row r="16" spans="1:7" s="16" customFormat="1" ht="13.5" customHeight="1">
      <c r="A16" s="57"/>
      <c r="B16" s="59" t="s">
        <v>276</v>
      </c>
      <c r="C16" s="46"/>
      <c r="D16" s="136">
        <v>500</v>
      </c>
      <c r="E16" s="136">
        <v>500</v>
      </c>
      <c r="F16" s="136">
        <v>500</v>
      </c>
      <c r="G16" s="46">
        <v>0</v>
      </c>
    </row>
    <row r="17" spans="1:7" s="16" customFormat="1" ht="13.5" customHeight="1">
      <c r="A17" s="57"/>
      <c r="B17" s="59" t="s">
        <v>277</v>
      </c>
      <c r="C17" s="46"/>
      <c r="D17" s="136">
        <v>1200</v>
      </c>
      <c r="E17" s="136">
        <v>1200</v>
      </c>
      <c r="F17" s="136">
        <v>1200</v>
      </c>
      <c r="G17" s="46">
        <v>0</v>
      </c>
    </row>
    <row r="18" spans="1:7" s="16" customFormat="1">
      <c r="A18" s="7"/>
      <c r="B18" s="11"/>
      <c r="C18" s="37"/>
      <c r="D18" s="153"/>
      <c r="E18" s="153"/>
      <c r="F18" s="153"/>
      <c r="G18" s="37"/>
    </row>
    <row r="19" spans="1:7" s="16" customFormat="1">
      <c r="A19" s="52">
        <v>2219</v>
      </c>
      <c r="B19" s="53" t="s">
        <v>132</v>
      </c>
      <c r="C19" s="107">
        <f>SUM(C20:C30)</f>
        <v>10919</v>
      </c>
      <c r="D19" s="154">
        <f>SUM(D20:D30)</f>
        <v>18935</v>
      </c>
      <c r="E19" s="154">
        <f>SUM(E20:E30)</f>
        <v>18935</v>
      </c>
      <c r="F19" s="154">
        <f>SUM(F20:F32)</f>
        <v>24490</v>
      </c>
      <c r="G19" s="154">
        <f>SUM(G20:G32)</f>
        <v>2856858.1100000003</v>
      </c>
    </row>
    <row r="20" spans="1:7" s="16" customFormat="1">
      <c r="A20" s="60"/>
      <c r="B20" s="186" t="s">
        <v>52</v>
      </c>
      <c r="C20" s="46">
        <v>400</v>
      </c>
      <c r="D20" s="136">
        <v>400</v>
      </c>
      <c r="E20" s="136">
        <v>400</v>
      </c>
      <c r="F20" s="136">
        <v>400</v>
      </c>
      <c r="G20" s="46">
        <v>103141.85</v>
      </c>
    </row>
    <row r="21" spans="1:7" s="16" customFormat="1">
      <c r="A21" s="60"/>
      <c r="B21" s="54" t="s">
        <v>116</v>
      </c>
      <c r="C21" s="46">
        <v>19</v>
      </c>
      <c r="D21" s="136">
        <v>0</v>
      </c>
      <c r="E21" s="136">
        <v>0</v>
      </c>
      <c r="F21" s="136">
        <v>0</v>
      </c>
      <c r="G21" s="46">
        <v>0</v>
      </c>
    </row>
    <row r="22" spans="1:7" s="16" customFormat="1">
      <c r="A22" s="60"/>
      <c r="B22" s="54" t="s">
        <v>314</v>
      </c>
      <c r="C22" s="46">
        <v>5000</v>
      </c>
      <c r="D22" s="136">
        <v>3100</v>
      </c>
      <c r="E22" s="136">
        <v>3100</v>
      </c>
      <c r="F22" s="136">
        <v>3100</v>
      </c>
      <c r="G22" s="46">
        <v>541679.66</v>
      </c>
    </row>
    <row r="23" spans="1:7" s="16" customFormat="1">
      <c r="A23" s="60"/>
      <c r="B23" s="54" t="s">
        <v>278</v>
      </c>
      <c r="C23" s="46"/>
      <c r="D23" s="136">
        <v>680</v>
      </c>
      <c r="E23" s="136">
        <v>680</v>
      </c>
      <c r="F23" s="136">
        <v>680</v>
      </c>
      <c r="G23" s="46">
        <v>0</v>
      </c>
    </row>
    <row r="24" spans="1:7" s="23" customFormat="1">
      <c r="A24" s="55"/>
      <c r="B24" s="56" t="s">
        <v>219</v>
      </c>
      <c r="C24" s="46">
        <v>5500</v>
      </c>
      <c r="D24" s="136">
        <v>6373</v>
      </c>
      <c r="E24" s="136">
        <v>6373</v>
      </c>
      <c r="F24" s="136">
        <v>6373</v>
      </c>
      <c r="G24" s="46">
        <v>1888006.6</v>
      </c>
    </row>
    <row r="25" spans="1:7" s="23" customFormat="1">
      <c r="A25" s="55"/>
      <c r="B25" s="56" t="s">
        <v>279</v>
      </c>
      <c r="C25" s="46"/>
      <c r="D25" s="136">
        <v>50</v>
      </c>
      <c r="E25" s="136">
        <v>50</v>
      </c>
      <c r="F25" s="136">
        <v>50</v>
      </c>
      <c r="G25" s="46">
        <v>30250</v>
      </c>
    </row>
    <row r="26" spans="1:7" s="23" customFormat="1">
      <c r="A26" s="55"/>
      <c r="B26" s="56" t="s">
        <v>280</v>
      </c>
      <c r="C26" s="46"/>
      <c r="D26" s="136">
        <v>30</v>
      </c>
      <c r="E26" s="136">
        <v>30</v>
      </c>
      <c r="F26" s="136">
        <v>30</v>
      </c>
      <c r="G26" s="46">
        <v>21780</v>
      </c>
    </row>
    <row r="27" spans="1:7" s="23" customFormat="1">
      <c r="A27" s="55"/>
      <c r="B27" s="56" t="s">
        <v>281</v>
      </c>
      <c r="C27" s="46"/>
      <c r="D27" s="136">
        <v>600</v>
      </c>
      <c r="E27" s="136">
        <v>600</v>
      </c>
      <c r="F27" s="136">
        <v>600</v>
      </c>
      <c r="G27" s="46">
        <v>0</v>
      </c>
    </row>
    <row r="28" spans="1:7" s="23" customFormat="1">
      <c r="A28" s="55"/>
      <c r="B28" s="56" t="s">
        <v>282</v>
      </c>
      <c r="C28" s="46"/>
      <c r="D28" s="136">
        <v>50</v>
      </c>
      <c r="E28" s="136">
        <v>50</v>
      </c>
      <c r="F28" s="136">
        <v>50</v>
      </c>
      <c r="G28" s="46">
        <v>0</v>
      </c>
    </row>
    <row r="29" spans="1:7" s="23" customFormat="1">
      <c r="A29" s="55"/>
      <c r="B29" s="56" t="s">
        <v>283</v>
      </c>
      <c r="C29" s="46"/>
      <c r="D29" s="136">
        <v>170</v>
      </c>
      <c r="E29" s="136">
        <v>170</v>
      </c>
      <c r="F29" s="136">
        <v>170</v>
      </c>
      <c r="G29" s="46">
        <v>0</v>
      </c>
    </row>
    <row r="30" spans="1:7" s="23" customFormat="1">
      <c r="A30" s="55"/>
      <c r="B30" s="56" t="s">
        <v>248</v>
      </c>
      <c r="C30" s="46"/>
      <c r="D30" s="136">
        <v>7482</v>
      </c>
      <c r="E30" s="136">
        <v>7482</v>
      </c>
      <c r="F30" s="136">
        <v>12482</v>
      </c>
      <c r="G30" s="46">
        <v>272000</v>
      </c>
    </row>
    <row r="31" spans="1:7" s="23" customFormat="1">
      <c r="A31" s="55"/>
      <c r="B31" s="56" t="s">
        <v>354</v>
      </c>
      <c r="C31" s="46"/>
      <c r="D31" s="136"/>
      <c r="E31" s="136"/>
      <c r="F31" s="136">
        <v>510</v>
      </c>
      <c r="G31" s="46">
        <v>0</v>
      </c>
    </row>
    <row r="32" spans="1:7" s="23" customFormat="1">
      <c r="A32" s="55"/>
      <c r="B32" s="56" t="s">
        <v>355</v>
      </c>
      <c r="C32" s="46"/>
      <c r="D32" s="136"/>
      <c r="E32" s="136"/>
      <c r="F32" s="136">
        <v>45</v>
      </c>
      <c r="G32" s="46">
        <v>0</v>
      </c>
    </row>
    <row r="33" spans="1:7" s="16" customFormat="1">
      <c r="A33" s="2"/>
      <c r="B33" s="9"/>
      <c r="C33" s="37"/>
      <c r="D33" s="153"/>
      <c r="E33" s="153"/>
      <c r="F33" s="153"/>
      <c r="G33" s="37"/>
    </row>
    <row r="34" spans="1:7" s="23" customFormat="1">
      <c r="A34" s="52">
        <v>2221</v>
      </c>
      <c r="B34" s="53" t="s">
        <v>94</v>
      </c>
      <c r="C34" s="107">
        <f>SUM(C35:C37)</f>
        <v>425</v>
      </c>
      <c r="D34" s="154">
        <f>SUM(D35:D37)</f>
        <v>305</v>
      </c>
      <c r="E34" s="154">
        <f>SUM(E35:E37)</f>
        <v>305</v>
      </c>
      <c r="F34" s="154">
        <f>SUM(F35:F37)</f>
        <v>305</v>
      </c>
      <c r="G34" s="107">
        <f>SUM(G35:G37)</f>
        <v>30488.01</v>
      </c>
    </row>
    <row r="35" spans="1:7" s="27" customFormat="1">
      <c r="A35" s="61"/>
      <c r="B35" s="62" t="s">
        <v>188</v>
      </c>
      <c r="C35" s="46">
        <v>25</v>
      </c>
      <c r="D35" s="136">
        <v>25</v>
      </c>
      <c r="E35" s="136">
        <v>25</v>
      </c>
      <c r="F35" s="136">
        <v>25</v>
      </c>
      <c r="G35" s="46">
        <v>0</v>
      </c>
    </row>
    <row r="36" spans="1:7" s="27" customFormat="1">
      <c r="A36" s="61"/>
      <c r="B36" s="62" t="s">
        <v>284</v>
      </c>
      <c r="C36" s="46"/>
      <c r="D36" s="136">
        <v>280</v>
      </c>
      <c r="E36" s="136">
        <v>280</v>
      </c>
      <c r="F36" s="136">
        <v>280</v>
      </c>
      <c r="G36" s="46">
        <v>30488.01</v>
      </c>
    </row>
    <row r="37" spans="1:7" s="23" customFormat="1">
      <c r="A37" s="55"/>
      <c r="B37" s="56" t="s">
        <v>166</v>
      </c>
      <c r="C37" s="46">
        <v>400</v>
      </c>
      <c r="D37" s="136">
        <v>0</v>
      </c>
      <c r="E37" s="136">
        <v>0</v>
      </c>
      <c r="F37" s="136">
        <v>0</v>
      </c>
      <c r="G37" s="46">
        <v>0</v>
      </c>
    </row>
    <row r="38" spans="1:7" s="23" customFormat="1">
      <c r="A38" s="133"/>
      <c r="B38" s="134"/>
      <c r="C38" s="135"/>
      <c r="D38" s="157"/>
      <c r="E38" s="157"/>
      <c r="F38" s="157"/>
      <c r="G38" s="135"/>
    </row>
    <row r="39" spans="1:7" s="32" customFormat="1">
      <c r="A39" s="52">
        <v>2292</v>
      </c>
      <c r="B39" s="53" t="s">
        <v>262</v>
      </c>
      <c r="C39" s="107">
        <f>SUM(C40)</f>
        <v>0</v>
      </c>
      <c r="D39" s="154">
        <f>SUM(D40)</f>
        <v>400</v>
      </c>
      <c r="E39" s="154">
        <f>SUM(E40)</f>
        <v>400</v>
      </c>
      <c r="F39" s="154">
        <f>SUM(F40)</f>
        <v>445</v>
      </c>
      <c r="G39" s="107">
        <f>SUM(G40)</f>
        <v>406416</v>
      </c>
    </row>
    <row r="40" spans="1:7" s="32" customFormat="1">
      <c r="A40" s="47"/>
      <c r="B40" s="56" t="s">
        <v>166</v>
      </c>
      <c r="C40" s="46"/>
      <c r="D40" s="136">
        <v>400</v>
      </c>
      <c r="E40" s="136">
        <v>400</v>
      </c>
      <c r="F40" s="136">
        <v>445</v>
      </c>
      <c r="G40" s="46">
        <v>406416</v>
      </c>
    </row>
    <row r="41" spans="1:7" s="16" customFormat="1">
      <c r="A41" s="3"/>
      <c r="B41" s="9"/>
      <c r="C41" s="37"/>
      <c r="D41" s="153"/>
      <c r="E41" s="153"/>
      <c r="F41" s="153"/>
      <c r="G41" s="37"/>
    </row>
    <row r="42" spans="1:7" s="32" customFormat="1">
      <c r="A42" s="52">
        <v>2321</v>
      </c>
      <c r="B42" s="53" t="s">
        <v>95</v>
      </c>
      <c r="C42" s="107">
        <f>SUM(C43:C47)</f>
        <v>372</v>
      </c>
      <c r="D42" s="154">
        <f>SUM(D43:D47)</f>
        <v>437</v>
      </c>
      <c r="E42" s="154">
        <f>SUM(E43:E47)</f>
        <v>437</v>
      </c>
      <c r="F42" s="154">
        <f>SUM(F43:F47)</f>
        <v>437</v>
      </c>
      <c r="G42" s="154">
        <f>SUM(G43:G47)</f>
        <v>93336.29</v>
      </c>
    </row>
    <row r="43" spans="1:7" s="32" customFormat="1" ht="15.75" customHeight="1">
      <c r="A43" s="55"/>
      <c r="B43" s="63" t="s">
        <v>155</v>
      </c>
      <c r="C43" s="46">
        <v>54</v>
      </c>
      <c r="D43" s="136">
        <v>54</v>
      </c>
      <c r="E43" s="136">
        <v>54</v>
      </c>
      <c r="F43" s="136">
        <v>54</v>
      </c>
      <c r="G43" s="46">
        <v>13567</v>
      </c>
    </row>
    <row r="44" spans="1:7" s="32" customFormat="1">
      <c r="A44" s="55"/>
      <c r="B44" s="63" t="s">
        <v>58</v>
      </c>
      <c r="C44" s="46">
        <v>10</v>
      </c>
      <c r="D44" s="136">
        <v>10</v>
      </c>
      <c r="E44" s="136">
        <v>10</v>
      </c>
      <c r="F44" s="136">
        <v>10</v>
      </c>
      <c r="G44" s="46">
        <v>963.16</v>
      </c>
    </row>
    <row r="45" spans="1:7" s="32" customFormat="1">
      <c r="A45" s="55"/>
      <c r="B45" s="63" t="s">
        <v>51</v>
      </c>
      <c r="C45" s="46">
        <v>8</v>
      </c>
      <c r="D45" s="136">
        <v>8</v>
      </c>
      <c r="E45" s="136">
        <v>8</v>
      </c>
      <c r="F45" s="136">
        <v>8</v>
      </c>
      <c r="G45" s="46">
        <v>1927.53</v>
      </c>
    </row>
    <row r="46" spans="1:7" s="32" customFormat="1">
      <c r="A46" s="55"/>
      <c r="B46" s="63" t="s">
        <v>32</v>
      </c>
      <c r="C46" s="46">
        <v>300</v>
      </c>
      <c r="D46" s="136">
        <v>300</v>
      </c>
      <c r="E46" s="136">
        <v>300</v>
      </c>
      <c r="F46" s="136">
        <v>300</v>
      </c>
      <c r="G46" s="46">
        <v>18581.599999999999</v>
      </c>
    </row>
    <row r="47" spans="1:7" s="32" customFormat="1">
      <c r="A47" s="55"/>
      <c r="B47" s="63" t="s">
        <v>249</v>
      </c>
      <c r="C47" s="46"/>
      <c r="D47" s="136">
        <v>65</v>
      </c>
      <c r="E47" s="136">
        <v>65</v>
      </c>
      <c r="F47" s="136">
        <v>65</v>
      </c>
      <c r="G47" s="46">
        <v>58297</v>
      </c>
    </row>
    <row r="48" spans="1:7" s="32" customFormat="1">
      <c r="A48" s="64"/>
      <c r="B48" s="65"/>
      <c r="C48" s="119"/>
      <c r="D48" s="158"/>
      <c r="E48" s="158"/>
      <c r="F48" s="158"/>
      <c r="G48" s="119"/>
    </row>
    <row r="49" spans="1:7" s="16" customFormat="1">
      <c r="A49" s="52">
        <v>2333</v>
      </c>
      <c r="B49" s="53" t="s">
        <v>96</v>
      </c>
      <c r="C49" s="107">
        <f>SUM(C50:C51)</f>
        <v>125</v>
      </c>
      <c r="D49" s="154">
        <f>SUM(D50:D51)</f>
        <v>125</v>
      </c>
      <c r="E49" s="154">
        <f>SUM(E50:E51)</f>
        <v>125</v>
      </c>
      <c r="F49" s="154">
        <f>SUM(F50:F52)</f>
        <v>125</v>
      </c>
      <c r="G49" s="154">
        <f>SUM(G50:G52)</f>
        <v>9600</v>
      </c>
    </row>
    <row r="50" spans="1:7" s="16" customFormat="1">
      <c r="A50" s="47"/>
      <c r="B50" s="54" t="s">
        <v>34</v>
      </c>
      <c r="C50" s="46">
        <v>25</v>
      </c>
      <c r="D50" s="136">
        <v>25</v>
      </c>
      <c r="E50" s="136">
        <v>25</v>
      </c>
      <c r="F50" s="136">
        <v>25</v>
      </c>
      <c r="G50" s="46">
        <v>9600</v>
      </c>
    </row>
    <row r="51" spans="1:7" s="16" customFormat="1">
      <c r="A51" s="47"/>
      <c r="B51" s="54" t="s">
        <v>134</v>
      </c>
      <c r="C51" s="46">
        <v>100</v>
      </c>
      <c r="D51" s="136">
        <v>100</v>
      </c>
      <c r="E51" s="136">
        <v>100</v>
      </c>
      <c r="F51" s="136">
        <v>86</v>
      </c>
      <c r="G51" s="46">
        <v>0</v>
      </c>
    </row>
    <row r="52" spans="1:7" s="16" customFormat="1">
      <c r="A52" s="47"/>
      <c r="B52" s="54" t="s">
        <v>356</v>
      </c>
      <c r="C52" s="46"/>
      <c r="D52" s="136"/>
      <c r="E52" s="136"/>
      <c r="F52" s="136">
        <v>14</v>
      </c>
      <c r="G52" s="46">
        <v>0</v>
      </c>
    </row>
    <row r="53" spans="1:7" s="16" customFormat="1">
      <c r="A53" s="7"/>
      <c r="B53" s="11"/>
      <c r="C53" s="37"/>
      <c r="D53" s="153"/>
      <c r="E53" s="153"/>
      <c r="F53" s="153"/>
      <c r="G53" s="37"/>
    </row>
    <row r="54" spans="1:7" s="16" customFormat="1">
      <c r="A54" s="52">
        <v>3111</v>
      </c>
      <c r="B54" s="53" t="s">
        <v>97</v>
      </c>
      <c r="C54" s="107">
        <f>SUM(C55:C60)</f>
        <v>2216</v>
      </c>
      <c r="D54" s="154">
        <f>SUM(D55:D63)</f>
        <v>2564</v>
      </c>
      <c r="E54" s="154">
        <f>SUM(E55:E63)</f>
        <v>2564</v>
      </c>
      <c r="F54" s="154">
        <f>SUM(F55:F63)</f>
        <v>3530</v>
      </c>
      <c r="G54" s="154">
        <f>SUM(G55:G63)</f>
        <v>1476176.4</v>
      </c>
    </row>
    <row r="55" spans="1:7" s="16" customFormat="1">
      <c r="A55" s="47"/>
      <c r="B55" s="54" t="s">
        <v>143</v>
      </c>
      <c r="C55" s="112">
        <v>1417</v>
      </c>
      <c r="D55" s="159">
        <v>1437</v>
      </c>
      <c r="E55" s="159">
        <v>1437</v>
      </c>
      <c r="F55" s="159">
        <v>1437</v>
      </c>
      <c r="G55" s="112">
        <v>729000</v>
      </c>
    </row>
    <row r="56" spans="1:7" s="16" customFormat="1">
      <c r="A56" s="47"/>
      <c r="B56" s="54" t="s">
        <v>285</v>
      </c>
      <c r="C56" s="112"/>
      <c r="D56" s="159">
        <v>32</v>
      </c>
      <c r="E56" s="159">
        <v>32</v>
      </c>
      <c r="F56" s="159">
        <v>32</v>
      </c>
      <c r="G56" s="112">
        <v>31460</v>
      </c>
    </row>
    <row r="57" spans="1:7" s="16" customFormat="1">
      <c r="A57" s="47"/>
      <c r="B57" s="54" t="s">
        <v>357</v>
      </c>
      <c r="C57" s="112"/>
      <c r="D57" s="159"/>
      <c r="E57" s="159"/>
      <c r="F57" s="159">
        <v>250</v>
      </c>
      <c r="G57" s="112">
        <v>0</v>
      </c>
    </row>
    <row r="58" spans="1:7" s="16" customFormat="1">
      <c r="A58" s="47"/>
      <c r="B58" s="54" t="s">
        <v>373</v>
      </c>
      <c r="C58" s="112"/>
      <c r="D58" s="159"/>
      <c r="E58" s="159"/>
      <c r="F58" s="159">
        <v>220</v>
      </c>
      <c r="G58" s="112">
        <v>0</v>
      </c>
    </row>
    <row r="59" spans="1:7" s="16" customFormat="1">
      <c r="A59" s="47"/>
      <c r="B59" s="54" t="s">
        <v>320</v>
      </c>
      <c r="C59" s="112"/>
      <c r="D59" s="159"/>
      <c r="E59" s="159"/>
      <c r="F59" s="159">
        <v>271</v>
      </c>
      <c r="G59" s="112">
        <v>270986.40000000002</v>
      </c>
    </row>
    <row r="60" spans="1:7" s="16" customFormat="1">
      <c r="A60" s="47"/>
      <c r="B60" s="54" t="s">
        <v>70</v>
      </c>
      <c r="C60" s="112">
        <v>799</v>
      </c>
      <c r="D60" s="159">
        <v>829</v>
      </c>
      <c r="E60" s="159">
        <v>829</v>
      </c>
      <c r="F60" s="159">
        <v>829</v>
      </c>
      <c r="G60" s="112">
        <v>429000</v>
      </c>
    </row>
    <row r="61" spans="1:7" s="16" customFormat="1">
      <c r="A61" s="47"/>
      <c r="B61" s="54" t="s">
        <v>286</v>
      </c>
      <c r="C61" s="112"/>
      <c r="D61" s="159">
        <v>16</v>
      </c>
      <c r="E61" s="159">
        <v>16</v>
      </c>
      <c r="F61" s="159">
        <v>16</v>
      </c>
      <c r="G61" s="112">
        <v>15730</v>
      </c>
    </row>
    <row r="62" spans="1:7" s="16" customFormat="1">
      <c r="A62" s="47"/>
      <c r="B62" s="54" t="s">
        <v>358</v>
      </c>
      <c r="C62" s="112"/>
      <c r="D62" s="159"/>
      <c r="E62" s="159"/>
      <c r="F62" s="159">
        <v>225</v>
      </c>
      <c r="G62" s="112">
        <v>0</v>
      </c>
    </row>
    <row r="63" spans="1:7" s="16" customFormat="1">
      <c r="A63" s="47"/>
      <c r="B63" s="54" t="s">
        <v>287</v>
      </c>
      <c r="C63" s="112"/>
      <c r="D63" s="159">
        <v>250</v>
      </c>
      <c r="E63" s="159">
        <v>250</v>
      </c>
      <c r="F63" s="159">
        <v>250</v>
      </c>
      <c r="G63" s="112">
        <v>0</v>
      </c>
    </row>
    <row r="64" spans="1:7" s="16" customFormat="1">
      <c r="A64" s="7"/>
      <c r="B64" s="11"/>
      <c r="C64" s="37"/>
      <c r="D64" s="153"/>
      <c r="E64" s="153"/>
      <c r="F64" s="153"/>
      <c r="G64" s="37"/>
    </row>
    <row r="65" spans="1:7" s="16" customFormat="1">
      <c r="A65" s="52">
        <v>3113</v>
      </c>
      <c r="B65" s="53" t="s">
        <v>98</v>
      </c>
      <c r="C65" s="107">
        <f>SUM(C66:C72)</f>
        <v>7092</v>
      </c>
      <c r="D65" s="154">
        <f>SUM(D66:D74)</f>
        <v>8369</v>
      </c>
      <c r="E65" s="154">
        <f>SUM(E66:E74)</f>
        <v>8369</v>
      </c>
      <c r="F65" s="154">
        <f>SUM(F66:F76)</f>
        <v>8425</v>
      </c>
      <c r="G65" s="154">
        <f>SUM(G66:G76)</f>
        <v>4762677.2</v>
      </c>
    </row>
    <row r="66" spans="1:7" s="16" customFormat="1">
      <c r="A66" s="47"/>
      <c r="B66" s="54" t="s">
        <v>71</v>
      </c>
      <c r="C66" s="112">
        <v>3220</v>
      </c>
      <c r="D66" s="159">
        <v>3220</v>
      </c>
      <c r="E66" s="159">
        <v>3220</v>
      </c>
      <c r="F66" s="159">
        <v>3220</v>
      </c>
      <c r="G66" s="112">
        <v>1610000</v>
      </c>
    </row>
    <row r="67" spans="1:7" s="16" customFormat="1">
      <c r="A67" s="47"/>
      <c r="B67" s="54" t="s">
        <v>53</v>
      </c>
      <c r="C67" s="112">
        <v>3854</v>
      </c>
      <c r="D67" s="159">
        <v>3854</v>
      </c>
      <c r="E67" s="159">
        <v>3854</v>
      </c>
      <c r="F67" s="159">
        <v>3854</v>
      </c>
      <c r="G67" s="112">
        <v>1928000</v>
      </c>
    </row>
    <row r="68" spans="1:7" s="16" customFormat="1">
      <c r="A68" s="47"/>
      <c r="B68" s="54" t="s">
        <v>288</v>
      </c>
      <c r="C68" s="112"/>
      <c r="D68" s="159">
        <v>616</v>
      </c>
      <c r="E68" s="159">
        <v>616</v>
      </c>
      <c r="F68" s="159">
        <v>616</v>
      </c>
      <c r="G68" s="112">
        <v>616042.19999999995</v>
      </c>
    </row>
    <row r="69" spans="1:7" s="16" customFormat="1">
      <c r="A69" s="47"/>
      <c r="B69" s="54" t="s">
        <v>289</v>
      </c>
      <c r="C69" s="112"/>
      <c r="D69" s="159">
        <v>296</v>
      </c>
      <c r="E69" s="159">
        <v>296</v>
      </c>
      <c r="F69" s="159">
        <v>296</v>
      </c>
      <c r="G69" s="112">
        <v>295968</v>
      </c>
    </row>
    <row r="70" spans="1:7" s="16" customFormat="1">
      <c r="A70" s="47"/>
      <c r="B70" s="54" t="s">
        <v>197</v>
      </c>
      <c r="C70" s="46">
        <v>14</v>
      </c>
      <c r="D70" s="136">
        <v>14</v>
      </c>
      <c r="E70" s="136">
        <v>14</v>
      </c>
      <c r="F70" s="136">
        <v>14</v>
      </c>
      <c r="G70" s="46">
        <v>6317</v>
      </c>
    </row>
    <row r="71" spans="1:7" s="16" customFormat="1" ht="13.5" customHeight="1">
      <c r="A71" s="47"/>
      <c r="B71" s="54" t="s">
        <v>198</v>
      </c>
      <c r="C71" s="46">
        <v>4</v>
      </c>
      <c r="D71" s="136">
        <v>4</v>
      </c>
      <c r="E71" s="136">
        <v>4</v>
      </c>
      <c r="F71" s="136">
        <v>4</v>
      </c>
      <c r="G71" s="46">
        <v>4000</v>
      </c>
    </row>
    <row r="72" spans="1:7" s="16" customFormat="1" ht="13.5" customHeight="1">
      <c r="A72" s="47"/>
      <c r="B72" s="54" t="s">
        <v>250</v>
      </c>
      <c r="C72" s="46"/>
      <c r="D72" s="136">
        <v>88</v>
      </c>
      <c r="E72" s="136">
        <v>88</v>
      </c>
      <c r="F72" s="136">
        <v>88</v>
      </c>
      <c r="G72" s="46">
        <v>84700</v>
      </c>
    </row>
    <row r="73" spans="1:7" s="16" customFormat="1" ht="13.5" customHeight="1">
      <c r="A73" s="47"/>
      <c r="B73" s="54" t="s">
        <v>290</v>
      </c>
      <c r="C73" s="46"/>
      <c r="D73" s="136">
        <v>140</v>
      </c>
      <c r="E73" s="136">
        <v>140</v>
      </c>
      <c r="F73" s="136">
        <v>140</v>
      </c>
      <c r="G73" s="46">
        <v>84550</v>
      </c>
    </row>
    <row r="74" spans="1:7" s="16" customFormat="1" ht="13.5" customHeight="1">
      <c r="A74" s="47"/>
      <c r="B74" s="54" t="s">
        <v>291</v>
      </c>
      <c r="C74" s="46"/>
      <c r="D74" s="136">
        <v>137</v>
      </c>
      <c r="E74" s="136">
        <v>137</v>
      </c>
      <c r="F74" s="136">
        <v>137</v>
      </c>
      <c r="G74" s="46">
        <v>133100</v>
      </c>
    </row>
    <row r="75" spans="1:7" s="16" customFormat="1" ht="13.5" customHeight="1">
      <c r="A75" s="47"/>
      <c r="B75" s="54" t="s">
        <v>359</v>
      </c>
      <c r="C75" s="46"/>
      <c r="D75" s="136"/>
      <c r="E75" s="136"/>
      <c r="F75" s="136">
        <v>19</v>
      </c>
      <c r="G75" s="46">
        <v>0</v>
      </c>
    </row>
    <row r="76" spans="1:7" s="16" customFormat="1" ht="13.5" customHeight="1">
      <c r="A76" s="47"/>
      <c r="B76" s="54" t="s">
        <v>360</v>
      </c>
      <c r="C76" s="46"/>
      <c r="D76" s="136"/>
      <c r="E76" s="136"/>
      <c r="F76" s="136">
        <v>37</v>
      </c>
      <c r="G76" s="46">
        <v>0</v>
      </c>
    </row>
    <row r="77" spans="1:7" s="16" customFormat="1">
      <c r="A77" s="7"/>
      <c r="B77" s="11"/>
      <c r="C77" s="37"/>
      <c r="D77" s="153"/>
      <c r="E77" s="153"/>
      <c r="F77" s="153"/>
      <c r="G77" s="37"/>
    </row>
    <row r="78" spans="1:7" s="16" customFormat="1">
      <c r="A78" s="52">
        <v>3141</v>
      </c>
      <c r="B78" s="53" t="s">
        <v>99</v>
      </c>
      <c r="C78" s="107">
        <f>SUM(C79)</f>
        <v>500</v>
      </c>
      <c r="D78" s="154">
        <f>SUM(D79)</f>
        <v>500</v>
      </c>
      <c r="E78" s="154">
        <f>SUM(E79)</f>
        <v>500</v>
      </c>
      <c r="F78" s="154">
        <f>SUM(F79)</f>
        <v>500</v>
      </c>
      <c r="G78" s="107">
        <f>SUM(G79)</f>
        <v>249800</v>
      </c>
    </row>
    <row r="79" spans="1:7" s="16" customFormat="1">
      <c r="A79" s="66"/>
      <c r="B79" s="54" t="s">
        <v>13</v>
      </c>
      <c r="C79" s="46">
        <v>500</v>
      </c>
      <c r="D79" s="136">
        <v>500</v>
      </c>
      <c r="E79" s="136">
        <v>500</v>
      </c>
      <c r="F79" s="136">
        <v>500</v>
      </c>
      <c r="G79" s="46">
        <v>249800</v>
      </c>
    </row>
    <row r="80" spans="1:7" s="16" customFormat="1">
      <c r="A80" s="67"/>
      <c r="B80" s="11"/>
      <c r="C80" s="37"/>
      <c r="D80" s="153"/>
      <c r="E80" s="153"/>
      <c r="F80" s="153"/>
      <c r="G80" s="37"/>
    </row>
    <row r="81" spans="1:7" s="16" customFormat="1">
      <c r="A81" s="52">
        <v>3314</v>
      </c>
      <c r="B81" s="53" t="s">
        <v>26</v>
      </c>
      <c r="C81" s="107">
        <f>SUM(C82:C85)</f>
        <v>1753</v>
      </c>
      <c r="D81" s="154">
        <f>SUM(D82:D85)</f>
        <v>1753</v>
      </c>
      <c r="E81" s="154">
        <f>SUM(E82:E85)</f>
        <v>1753</v>
      </c>
      <c r="F81" s="154">
        <f>SUM(F82:F85)</f>
        <v>1753</v>
      </c>
      <c r="G81" s="107">
        <f>SUM(G82:G85)</f>
        <v>751527.5</v>
      </c>
    </row>
    <row r="82" spans="1:7" s="16" customFormat="1">
      <c r="A82" s="47"/>
      <c r="B82" s="54" t="s">
        <v>193</v>
      </c>
      <c r="C82" s="46">
        <v>835</v>
      </c>
      <c r="D82" s="136">
        <v>835</v>
      </c>
      <c r="E82" s="136">
        <v>835</v>
      </c>
      <c r="F82" s="136">
        <v>835</v>
      </c>
      <c r="G82" s="46">
        <v>346036</v>
      </c>
    </row>
    <row r="83" spans="1:7" s="16" customFormat="1">
      <c r="A83" s="47"/>
      <c r="B83" s="54" t="s">
        <v>41</v>
      </c>
      <c r="C83" s="46">
        <v>284</v>
      </c>
      <c r="D83" s="136">
        <v>284</v>
      </c>
      <c r="E83" s="136">
        <v>284</v>
      </c>
      <c r="F83" s="136">
        <v>284</v>
      </c>
      <c r="G83" s="46">
        <v>117651</v>
      </c>
    </row>
    <row r="84" spans="1:7" s="16" customFormat="1">
      <c r="A84" s="47"/>
      <c r="B84" s="54" t="s">
        <v>85</v>
      </c>
      <c r="C84" s="46">
        <v>17</v>
      </c>
      <c r="D84" s="136">
        <v>17</v>
      </c>
      <c r="E84" s="136">
        <v>17</v>
      </c>
      <c r="F84" s="136">
        <v>17</v>
      </c>
      <c r="G84" s="46">
        <v>0</v>
      </c>
    </row>
    <row r="85" spans="1:7" s="16" customFormat="1">
      <c r="A85" s="47"/>
      <c r="B85" s="54" t="s">
        <v>54</v>
      </c>
      <c r="C85" s="46">
        <v>617</v>
      </c>
      <c r="D85" s="136">
        <v>617</v>
      </c>
      <c r="E85" s="136">
        <v>617</v>
      </c>
      <c r="F85" s="136">
        <v>617</v>
      </c>
      <c r="G85" s="46">
        <v>287840.5</v>
      </c>
    </row>
    <row r="86" spans="1:7" s="16" customFormat="1">
      <c r="A86" s="7"/>
      <c r="B86" s="11"/>
      <c r="C86" s="37"/>
      <c r="D86" s="153"/>
      <c r="E86" s="153"/>
      <c r="F86" s="153"/>
      <c r="G86" s="37"/>
    </row>
    <row r="87" spans="1:7" s="16" customFormat="1">
      <c r="A87" s="52">
        <v>3315</v>
      </c>
      <c r="B87" s="53" t="s">
        <v>138</v>
      </c>
      <c r="C87" s="107">
        <f>SUM(C88:C89)</f>
        <v>186</v>
      </c>
      <c r="D87" s="154">
        <f>SUM(D88:D89)</f>
        <v>186</v>
      </c>
      <c r="E87" s="154">
        <f>SUM(E88:E89)</f>
        <v>186</v>
      </c>
      <c r="F87" s="154">
        <f>SUM(F88:F89)</f>
        <v>186</v>
      </c>
      <c r="G87" s="107">
        <f>SUM(G88:G89)</f>
        <v>55651.1</v>
      </c>
    </row>
    <row r="88" spans="1:7" s="16" customFormat="1">
      <c r="A88" s="47"/>
      <c r="B88" s="54" t="s">
        <v>42</v>
      </c>
      <c r="C88" s="112">
        <v>137</v>
      </c>
      <c r="D88" s="159">
        <v>137</v>
      </c>
      <c r="E88" s="159">
        <v>137</v>
      </c>
      <c r="F88" s="159">
        <v>137</v>
      </c>
      <c r="G88" s="112">
        <v>37241.1</v>
      </c>
    </row>
    <row r="89" spans="1:7" s="16" customFormat="1">
      <c r="A89" s="47"/>
      <c r="B89" s="54" t="s">
        <v>215</v>
      </c>
      <c r="C89" s="112">
        <v>49</v>
      </c>
      <c r="D89" s="159">
        <v>49</v>
      </c>
      <c r="E89" s="159">
        <v>49</v>
      </c>
      <c r="F89" s="159">
        <v>49</v>
      </c>
      <c r="G89" s="112">
        <v>18410</v>
      </c>
    </row>
    <row r="90" spans="1:7" s="16" customFormat="1">
      <c r="A90" s="7"/>
      <c r="B90" s="11"/>
      <c r="C90" s="37"/>
      <c r="D90" s="153"/>
      <c r="E90" s="153"/>
      <c r="F90" s="153"/>
      <c r="G90" s="37"/>
    </row>
    <row r="91" spans="1:7" s="32" customFormat="1">
      <c r="A91" s="52">
        <v>3319</v>
      </c>
      <c r="B91" s="53" t="s">
        <v>27</v>
      </c>
      <c r="C91" s="107">
        <f>SUM(C92:C98)</f>
        <v>3483</v>
      </c>
      <c r="D91" s="154">
        <f>SUM(D92:D98)</f>
        <v>3438</v>
      </c>
      <c r="E91" s="154">
        <f>SUM(E92:E98)</f>
        <v>3438</v>
      </c>
      <c r="F91" s="154">
        <f>SUM(F92:F98)</f>
        <v>4338</v>
      </c>
      <c r="G91" s="107">
        <f>SUM(G92:G98)</f>
        <v>2428554.41</v>
      </c>
    </row>
    <row r="92" spans="1:7" s="16" customFormat="1">
      <c r="A92" s="57"/>
      <c r="B92" s="54" t="s">
        <v>81</v>
      </c>
      <c r="C92" s="46">
        <v>1888</v>
      </c>
      <c r="D92" s="136">
        <v>1888</v>
      </c>
      <c r="E92" s="136">
        <v>1888</v>
      </c>
      <c r="F92" s="136">
        <v>2488</v>
      </c>
      <c r="G92" s="46">
        <v>1641054.34</v>
      </c>
    </row>
    <row r="93" spans="1:7" s="16" customFormat="1">
      <c r="A93" s="57"/>
      <c r="B93" s="54" t="s">
        <v>196</v>
      </c>
      <c r="C93" s="112">
        <v>1237</v>
      </c>
      <c r="D93" s="159">
        <v>1237</v>
      </c>
      <c r="E93" s="159">
        <v>1237</v>
      </c>
      <c r="F93" s="159">
        <v>1487</v>
      </c>
      <c r="G93" s="112">
        <v>571825.18999999994</v>
      </c>
    </row>
    <row r="94" spans="1:7" s="16" customFormat="1">
      <c r="A94" s="57"/>
      <c r="B94" s="54" t="s">
        <v>361</v>
      </c>
      <c r="C94" s="112"/>
      <c r="D94" s="159"/>
      <c r="E94" s="159"/>
      <c r="F94" s="159">
        <v>50</v>
      </c>
      <c r="G94" s="112">
        <v>0</v>
      </c>
    </row>
    <row r="95" spans="1:7" s="100" customFormat="1">
      <c r="A95" s="102"/>
      <c r="B95" s="54" t="s">
        <v>9</v>
      </c>
      <c r="C95" s="112">
        <v>45</v>
      </c>
      <c r="D95" s="159">
        <v>0</v>
      </c>
      <c r="E95" s="159">
        <v>0</v>
      </c>
      <c r="F95" s="159">
        <v>0</v>
      </c>
      <c r="G95" s="112">
        <v>0</v>
      </c>
    </row>
    <row r="96" spans="1:7" s="16" customFormat="1">
      <c r="A96" s="57"/>
      <c r="B96" s="54" t="s">
        <v>174</v>
      </c>
      <c r="C96" s="112">
        <v>132</v>
      </c>
      <c r="D96" s="159">
        <v>132</v>
      </c>
      <c r="E96" s="159">
        <v>132</v>
      </c>
      <c r="F96" s="159">
        <v>132</v>
      </c>
      <c r="G96" s="112">
        <v>132000</v>
      </c>
    </row>
    <row r="97" spans="1:7" s="16" customFormat="1">
      <c r="A97" s="57"/>
      <c r="B97" s="54" t="s">
        <v>78</v>
      </c>
      <c r="C97" s="112">
        <v>40</v>
      </c>
      <c r="D97" s="159">
        <v>40</v>
      </c>
      <c r="E97" s="159">
        <v>40</v>
      </c>
      <c r="F97" s="159">
        <v>40</v>
      </c>
      <c r="G97" s="112">
        <v>477</v>
      </c>
    </row>
    <row r="98" spans="1:7" s="16" customFormat="1">
      <c r="A98" s="57"/>
      <c r="B98" s="54" t="s">
        <v>195</v>
      </c>
      <c r="C98" s="112">
        <v>141</v>
      </c>
      <c r="D98" s="159">
        <v>141</v>
      </c>
      <c r="E98" s="159">
        <v>141</v>
      </c>
      <c r="F98" s="159">
        <v>141</v>
      </c>
      <c r="G98" s="112">
        <v>83197.88</v>
      </c>
    </row>
    <row r="99" spans="1:7" s="31" customFormat="1">
      <c r="A99" s="68"/>
      <c r="B99" s="11"/>
      <c r="C99" s="69"/>
      <c r="D99" s="156"/>
      <c r="E99" s="156"/>
      <c r="F99" s="156"/>
      <c r="G99" s="69"/>
    </row>
    <row r="100" spans="1:7" s="23" customFormat="1">
      <c r="A100" s="52">
        <v>3322</v>
      </c>
      <c r="B100" s="53" t="s">
        <v>28</v>
      </c>
      <c r="C100" s="107">
        <f>SUM(C101:C105)</f>
        <v>750</v>
      </c>
      <c r="D100" s="154">
        <f>SUM(D101:D105)</f>
        <v>2438.5</v>
      </c>
      <c r="E100" s="154">
        <f>SUM(E101:E105)</f>
        <v>2438.5</v>
      </c>
      <c r="F100" s="154">
        <f>SUM(F101:F105)</f>
        <v>2438.5</v>
      </c>
      <c r="G100" s="107">
        <f>SUM(G101:G105)</f>
        <v>74904</v>
      </c>
    </row>
    <row r="101" spans="1:7" s="16" customFormat="1">
      <c r="A101" s="70"/>
      <c r="B101" s="71" t="s">
        <v>80</v>
      </c>
      <c r="C101" s="46">
        <v>150</v>
      </c>
      <c r="D101" s="136">
        <v>150</v>
      </c>
      <c r="E101" s="136">
        <v>150</v>
      </c>
      <c r="F101" s="136">
        <v>150</v>
      </c>
      <c r="G101" s="46">
        <v>74904</v>
      </c>
    </row>
    <row r="102" spans="1:7" s="16" customFormat="1">
      <c r="A102" s="70"/>
      <c r="B102" s="71" t="s">
        <v>292</v>
      </c>
      <c r="C102" s="46"/>
      <c r="D102" s="136">
        <v>8.5</v>
      </c>
      <c r="E102" s="136">
        <v>8.5</v>
      </c>
      <c r="F102" s="136">
        <v>8.5</v>
      </c>
      <c r="G102" s="46">
        <v>0</v>
      </c>
    </row>
    <row r="103" spans="1:7" s="16" customFormat="1">
      <c r="A103" s="70"/>
      <c r="B103" s="71" t="s">
        <v>189</v>
      </c>
      <c r="C103" s="112">
        <v>300</v>
      </c>
      <c r="D103" s="159">
        <v>300</v>
      </c>
      <c r="E103" s="159">
        <v>300</v>
      </c>
      <c r="F103" s="159">
        <v>300</v>
      </c>
      <c r="G103" s="112">
        <v>0</v>
      </c>
    </row>
    <row r="104" spans="1:7" s="16" customFormat="1">
      <c r="A104" s="70"/>
      <c r="B104" s="71" t="s">
        <v>293</v>
      </c>
      <c r="C104" s="112"/>
      <c r="D104" s="159">
        <v>1585</v>
      </c>
      <c r="E104" s="159">
        <v>1585</v>
      </c>
      <c r="F104" s="159">
        <v>1585</v>
      </c>
      <c r="G104" s="112">
        <v>0</v>
      </c>
    </row>
    <row r="105" spans="1:7" s="16" customFormat="1">
      <c r="A105" s="47"/>
      <c r="B105" s="56" t="s">
        <v>10</v>
      </c>
      <c r="C105" s="112">
        <v>300</v>
      </c>
      <c r="D105" s="159">
        <v>395</v>
      </c>
      <c r="E105" s="159">
        <v>395</v>
      </c>
      <c r="F105" s="159">
        <v>395</v>
      </c>
      <c r="G105" s="112">
        <v>0</v>
      </c>
    </row>
    <row r="106" spans="1:7" s="16" customFormat="1">
      <c r="A106" s="128"/>
      <c r="B106" s="129"/>
      <c r="C106" s="130"/>
      <c r="D106" s="156"/>
      <c r="E106" s="156"/>
      <c r="F106" s="156"/>
      <c r="G106" s="69"/>
    </row>
    <row r="107" spans="1:7" s="23" customFormat="1">
      <c r="A107" s="52">
        <v>3322</v>
      </c>
      <c r="B107" s="53" t="s">
        <v>175</v>
      </c>
      <c r="C107" s="107">
        <f>SUM(C108)</f>
        <v>1025</v>
      </c>
      <c r="D107" s="154">
        <f>SUM(D108)</f>
        <v>1025</v>
      </c>
      <c r="E107" s="154">
        <f>SUM(E108)</f>
        <v>1025</v>
      </c>
      <c r="F107" s="154">
        <f>SUM(F108)</f>
        <v>1025</v>
      </c>
      <c r="G107" s="107">
        <f>G108</f>
        <v>196762.95</v>
      </c>
    </row>
    <row r="108" spans="1:7" s="16" customFormat="1">
      <c r="A108" s="70"/>
      <c r="B108" s="71" t="s">
        <v>29</v>
      </c>
      <c r="C108" s="112">
        <v>1025</v>
      </c>
      <c r="D108" s="159">
        <v>1025</v>
      </c>
      <c r="E108" s="159">
        <v>1025</v>
      </c>
      <c r="F108" s="159">
        <v>1025</v>
      </c>
      <c r="G108" s="112">
        <v>196762.95</v>
      </c>
    </row>
    <row r="109" spans="1:7" s="16" customFormat="1">
      <c r="A109" s="70"/>
      <c r="B109" s="98"/>
      <c r="C109" s="46"/>
      <c r="D109" s="156"/>
      <c r="E109" s="156"/>
      <c r="F109" s="156"/>
      <c r="G109" s="69"/>
    </row>
    <row r="110" spans="1:7" s="16" customFormat="1">
      <c r="A110" s="52">
        <v>3341</v>
      </c>
      <c r="B110" s="53" t="s">
        <v>100</v>
      </c>
      <c r="C110" s="107">
        <f>SUM(C111:C112)</f>
        <v>1021</v>
      </c>
      <c r="D110" s="154">
        <f>SUM(D111:D112)</f>
        <v>1021</v>
      </c>
      <c r="E110" s="154">
        <f>SUM(E111:E112)</f>
        <v>1021</v>
      </c>
      <c r="F110" s="154">
        <f>SUM(F111:F112)</f>
        <v>1021</v>
      </c>
      <c r="G110" s="107">
        <f>SUM(G111:G112)</f>
        <v>496265</v>
      </c>
    </row>
    <row r="111" spans="1:7" s="16" customFormat="1">
      <c r="A111" s="47"/>
      <c r="B111" s="54" t="s">
        <v>55</v>
      </c>
      <c r="C111" s="46">
        <v>971</v>
      </c>
      <c r="D111" s="136">
        <v>971</v>
      </c>
      <c r="E111" s="136">
        <v>971</v>
      </c>
      <c r="F111" s="136">
        <v>971</v>
      </c>
      <c r="G111" s="46">
        <v>483720</v>
      </c>
    </row>
    <row r="112" spans="1:7" s="16" customFormat="1">
      <c r="A112" s="47"/>
      <c r="B112" s="54" t="s">
        <v>145</v>
      </c>
      <c r="C112" s="46">
        <v>50</v>
      </c>
      <c r="D112" s="136">
        <v>50</v>
      </c>
      <c r="E112" s="136">
        <v>50</v>
      </c>
      <c r="F112" s="136">
        <v>50</v>
      </c>
      <c r="G112" s="46">
        <v>12545</v>
      </c>
    </row>
    <row r="113" spans="1:7" s="16" customFormat="1">
      <c r="A113" s="2"/>
      <c r="B113" s="103"/>
      <c r="C113" s="37"/>
      <c r="D113" s="153"/>
      <c r="E113" s="153"/>
      <c r="F113" s="153"/>
      <c r="G113" s="37"/>
    </row>
    <row r="114" spans="1:7" s="32" customFormat="1">
      <c r="A114" s="52">
        <v>3349</v>
      </c>
      <c r="B114" s="53" t="s">
        <v>101</v>
      </c>
      <c r="C114" s="120">
        <v>330</v>
      </c>
      <c r="D114" s="160">
        <v>330</v>
      </c>
      <c r="E114" s="160">
        <v>330</v>
      </c>
      <c r="F114" s="160">
        <v>330</v>
      </c>
      <c r="G114" s="120">
        <v>135952</v>
      </c>
    </row>
    <row r="115" spans="1:7" s="32" customFormat="1">
      <c r="A115" s="64"/>
      <c r="B115" s="73"/>
      <c r="C115" s="119"/>
      <c r="D115" s="158"/>
      <c r="E115" s="158"/>
      <c r="F115" s="158"/>
      <c r="G115" s="119"/>
    </row>
    <row r="116" spans="1:7" s="32" customFormat="1">
      <c r="A116" s="52">
        <v>3399</v>
      </c>
      <c r="B116" s="53" t="s">
        <v>102</v>
      </c>
      <c r="C116" s="120">
        <v>190</v>
      </c>
      <c r="D116" s="160">
        <v>190</v>
      </c>
      <c r="E116" s="160">
        <v>190</v>
      </c>
      <c r="F116" s="160">
        <v>190</v>
      </c>
      <c r="G116" s="120">
        <v>30623</v>
      </c>
    </row>
    <row r="117" spans="1:7" s="168" customFormat="1">
      <c r="A117" s="115"/>
      <c r="B117" s="165"/>
      <c r="C117" s="166"/>
      <c r="D117" s="167"/>
      <c r="E117" s="167"/>
      <c r="F117" s="167"/>
      <c r="G117" s="166"/>
    </row>
    <row r="118" spans="1:7" s="16" customFormat="1">
      <c r="A118" s="52">
        <v>3412</v>
      </c>
      <c r="B118" s="53" t="s">
        <v>294</v>
      </c>
      <c r="C118" s="107">
        <f>SUM(C119:C119)</f>
        <v>0</v>
      </c>
      <c r="D118" s="154">
        <f>SUM(D119:D119)</f>
        <v>80</v>
      </c>
      <c r="E118" s="154">
        <f>SUM(E119:E119)</f>
        <v>80</v>
      </c>
      <c r="F118" s="154">
        <f>SUM(F119:F119)</f>
        <v>80</v>
      </c>
      <c r="G118" s="107">
        <f>SUM(G119:G119)</f>
        <v>0</v>
      </c>
    </row>
    <row r="119" spans="1:7" s="16" customFormat="1">
      <c r="A119" s="66"/>
      <c r="B119" s="54" t="s">
        <v>295</v>
      </c>
      <c r="C119" s="112"/>
      <c r="D119" s="159">
        <v>80</v>
      </c>
      <c r="E119" s="159">
        <v>80</v>
      </c>
      <c r="F119" s="159">
        <v>80</v>
      </c>
      <c r="G119" s="112">
        <v>0</v>
      </c>
    </row>
    <row r="120" spans="1:7" s="32" customFormat="1">
      <c r="A120" s="64"/>
      <c r="B120" s="73"/>
      <c r="C120" s="119"/>
      <c r="D120" s="158"/>
      <c r="E120" s="158"/>
      <c r="F120" s="158"/>
      <c r="G120" s="119"/>
    </row>
    <row r="121" spans="1:7" s="16" customFormat="1">
      <c r="A121" s="52">
        <v>3421</v>
      </c>
      <c r="B121" s="53" t="s">
        <v>147</v>
      </c>
      <c r="C121" s="107">
        <f>SUM(C122:C122)</f>
        <v>399</v>
      </c>
      <c r="D121" s="154">
        <f>SUM(D122:D122)</f>
        <v>399</v>
      </c>
      <c r="E121" s="154">
        <f>SUM(E122:E122)</f>
        <v>399</v>
      </c>
      <c r="F121" s="154">
        <f>SUM(F122:F122)</f>
        <v>399</v>
      </c>
      <c r="G121" s="107">
        <f>SUM(G122:G122)</f>
        <v>201000</v>
      </c>
    </row>
    <row r="122" spans="1:7" s="16" customFormat="1">
      <c r="A122" s="66"/>
      <c r="B122" s="54" t="s">
        <v>146</v>
      </c>
      <c r="C122" s="112">
        <v>399</v>
      </c>
      <c r="D122" s="159">
        <v>399</v>
      </c>
      <c r="E122" s="159">
        <v>399</v>
      </c>
      <c r="F122" s="159">
        <v>399</v>
      </c>
      <c r="G122" s="112">
        <v>201000</v>
      </c>
    </row>
    <row r="123" spans="1:7" s="16" customFormat="1">
      <c r="A123" s="67"/>
      <c r="B123" s="12"/>
      <c r="C123" s="37"/>
      <c r="D123" s="153"/>
      <c r="E123" s="153"/>
      <c r="F123" s="153"/>
      <c r="G123" s="37"/>
    </row>
    <row r="124" spans="1:7" s="32" customFormat="1">
      <c r="A124" s="52">
        <v>3429</v>
      </c>
      <c r="B124" s="53" t="s">
        <v>103</v>
      </c>
      <c r="C124" s="107">
        <f>SUM(C125:C129)</f>
        <v>5830</v>
      </c>
      <c r="D124" s="154">
        <f>SUM(D125:D129)</f>
        <v>6186</v>
      </c>
      <c r="E124" s="154">
        <f>SUM(E125:E129)</f>
        <v>6186</v>
      </c>
      <c r="F124" s="154">
        <f>SUM(F125:F129)</f>
        <v>6186</v>
      </c>
      <c r="G124" s="107">
        <f>SUM(G125:G129)</f>
        <v>2937284.49</v>
      </c>
    </row>
    <row r="125" spans="1:7" s="16" customFormat="1">
      <c r="A125" s="70"/>
      <c r="B125" s="54" t="s">
        <v>89</v>
      </c>
      <c r="C125" s="46">
        <v>590</v>
      </c>
      <c r="D125" s="136">
        <v>590</v>
      </c>
      <c r="E125" s="136">
        <v>590</v>
      </c>
      <c r="F125" s="136">
        <v>590</v>
      </c>
      <c r="G125" s="46">
        <v>117887.4</v>
      </c>
    </row>
    <row r="126" spans="1:7" s="16" customFormat="1">
      <c r="A126" s="70"/>
      <c r="B126" s="54" t="s">
        <v>220</v>
      </c>
      <c r="C126" s="46">
        <v>40</v>
      </c>
      <c r="D126" s="136">
        <v>40</v>
      </c>
      <c r="E126" s="136">
        <v>40</v>
      </c>
      <c r="F126" s="136">
        <v>40</v>
      </c>
      <c r="G126" s="46">
        <v>13132</v>
      </c>
    </row>
    <row r="127" spans="1:7" s="16" customFormat="1">
      <c r="A127" s="70"/>
      <c r="B127" s="54" t="s">
        <v>221</v>
      </c>
      <c r="C127" s="46">
        <v>2200</v>
      </c>
      <c r="D127" s="136">
        <v>2450</v>
      </c>
      <c r="E127" s="136">
        <v>2450</v>
      </c>
      <c r="F127" s="136">
        <v>2450</v>
      </c>
      <c r="G127" s="46">
        <v>361315.09</v>
      </c>
    </row>
    <row r="128" spans="1:7" s="16" customFormat="1">
      <c r="A128" s="70"/>
      <c r="B128" s="54" t="s">
        <v>154</v>
      </c>
      <c r="C128" s="117">
        <v>2000</v>
      </c>
      <c r="D128" s="161">
        <v>2106</v>
      </c>
      <c r="E128" s="161">
        <v>2106</v>
      </c>
      <c r="F128" s="161">
        <v>2106</v>
      </c>
      <c r="G128" s="117">
        <v>2036300</v>
      </c>
    </row>
    <row r="129" spans="1:7" s="16" customFormat="1">
      <c r="A129" s="70"/>
      <c r="B129" s="54" t="s">
        <v>3</v>
      </c>
      <c r="C129" s="117">
        <v>1000</v>
      </c>
      <c r="D129" s="161">
        <v>1000</v>
      </c>
      <c r="E129" s="161">
        <v>1000</v>
      </c>
      <c r="F129" s="161">
        <v>1000</v>
      </c>
      <c r="G129" s="117">
        <v>408650</v>
      </c>
    </row>
    <row r="130" spans="1:7" s="16" customFormat="1">
      <c r="A130" s="74"/>
      <c r="B130" s="11"/>
      <c r="C130" s="69"/>
      <c r="D130" s="156"/>
      <c r="E130" s="156"/>
      <c r="F130" s="156"/>
      <c r="G130" s="69"/>
    </row>
    <row r="131" spans="1:7" s="16" customFormat="1">
      <c r="A131" s="52">
        <v>3612</v>
      </c>
      <c r="B131" s="53" t="s">
        <v>12</v>
      </c>
      <c r="C131" s="107">
        <f>SUM(C132:C134)</f>
        <v>18881</v>
      </c>
      <c r="D131" s="154">
        <f>SUM(D132:D134)</f>
        <v>43416</v>
      </c>
      <c r="E131" s="154">
        <f>SUM(E132:E134)</f>
        <v>43416</v>
      </c>
      <c r="F131" s="154">
        <f>SUM(F132:F134)</f>
        <v>43416</v>
      </c>
      <c r="G131" s="107">
        <f>SUM(G132:G134)</f>
        <v>9734223.7300000004</v>
      </c>
    </row>
    <row r="132" spans="1:7" s="16" customFormat="1">
      <c r="A132" s="75"/>
      <c r="B132" s="54" t="s">
        <v>217</v>
      </c>
      <c r="C132" s="46">
        <v>18881</v>
      </c>
      <c r="D132" s="136">
        <v>24261</v>
      </c>
      <c r="E132" s="136">
        <v>24261</v>
      </c>
      <c r="F132" s="136">
        <v>24261</v>
      </c>
      <c r="G132" s="46">
        <v>9637423.7300000004</v>
      </c>
    </row>
    <row r="133" spans="1:7" s="16" customFormat="1">
      <c r="A133" s="75"/>
      <c r="B133" s="54" t="s">
        <v>296</v>
      </c>
      <c r="C133" s="46"/>
      <c r="D133" s="136">
        <v>58</v>
      </c>
      <c r="E133" s="136">
        <v>58</v>
      </c>
      <c r="F133" s="136">
        <v>58</v>
      </c>
      <c r="G133" s="46">
        <v>0</v>
      </c>
    </row>
    <row r="134" spans="1:7" s="16" customFormat="1">
      <c r="A134" s="75"/>
      <c r="B134" s="54" t="s">
        <v>251</v>
      </c>
      <c r="C134" s="46"/>
      <c r="D134" s="136">
        <v>19097</v>
      </c>
      <c r="E134" s="136">
        <v>19097</v>
      </c>
      <c r="F134" s="136">
        <v>19097</v>
      </c>
      <c r="G134" s="46">
        <v>96800</v>
      </c>
    </row>
    <row r="135" spans="1:7" s="16" customFormat="1">
      <c r="A135" s="7"/>
      <c r="B135" s="11"/>
      <c r="C135" s="37"/>
      <c r="D135" s="153"/>
      <c r="E135" s="153"/>
      <c r="F135" s="153"/>
      <c r="G135" s="37"/>
    </row>
    <row r="136" spans="1:7" s="16" customFormat="1">
      <c r="A136" s="52">
        <v>3613</v>
      </c>
      <c r="B136" s="53" t="s">
        <v>0</v>
      </c>
      <c r="C136" s="107">
        <f>SUM(C137:C139)</f>
        <v>3200</v>
      </c>
      <c r="D136" s="154">
        <f>SUM(D137:D141)</f>
        <v>4868</v>
      </c>
      <c r="E136" s="154">
        <f>SUM(E137:E141)</f>
        <v>4868</v>
      </c>
      <c r="F136" s="154">
        <f>SUM(F137:F141)</f>
        <v>4988</v>
      </c>
      <c r="G136" s="154">
        <f>SUM(G137:G141)</f>
        <v>1948382.8399999999</v>
      </c>
    </row>
    <row r="137" spans="1:7" s="16" customFormat="1">
      <c r="A137" s="75"/>
      <c r="B137" s="54" t="s">
        <v>202</v>
      </c>
      <c r="C137" s="112">
        <f>200+900+150+250</f>
        <v>1500</v>
      </c>
      <c r="D137" s="159">
        <v>1545</v>
      </c>
      <c r="E137" s="159">
        <v>1545</v>
      </c>
      <c r="F137" s="159">
        <v>1545</v>
      </c>
      <c r="G137" s="112">
        <v>891123</v>
      </c>
    </row>
    <row r="138" spans="1:7" s="16" customFormat="1">
      <c r="A138" s="75"/>
      <c r="B138" s="54" t="s">
        <v>1</v>
      </c>
      <c r="C138" s="112">
        <f>20+80+1600</f>
        <v>1700</v>
      </c>
      <c r="D138" s="159">
        <v>2340</v>
      </c>
      <c r="E138" s="159">
        <v>2340</v>
      </c>
      <c r="F138" s="159">
        <v>2340</v>
      </c>
      <c r="G138" s="112">
        <v>1033362.34</v>
      </c>
    </row>
    <row r="139" spans="1:7" s="16" customFormat="1">
      <c r="A139" s="75"/>
      <c r="B139" s="54" t="s">
        <v>252</v>
      </c>
      <c r="C139" s="112"/>
      <c r="D139" s="159">
        <v>33</v>
      </c>
      <c r="E139" s="159">
        <v>33</v>
      </c>
      <c r="F139" s="159">
        <v>153</v>
      </c>
      <c r="G139" s="112">
        <v>23897.5</v>
      </c>
    </row>
    <row r="140" spans="1:7" s="16" customFormat="1">
      <c r="A140" s="75"/>
      <c r="B140" s="54" t="s">
        <v>297</v>
      </c>
      <c r="C140" s="112"/>
      <c r="D140" s="159">
        <v>50</v>
      </c>
      <c r="E140" s="159">
        <v>50</v>
      </c>
      <c r="F140" s="159">
        <v>50</v>
      </c>
      <c r="G140" s="112">
        <v>0</v>
      </c>
    </row>
    <row r="141" spans="1:7" s="16" customFormat="1">
      <c r="A141" s="75"/>
      <c r="B141" s="54" t="s">
        <v>298</v>
      </c>
      <c r="C141" s="112"/>
      <c r="D141" s="159">
        <v>900</v>
      </c>
      <c r="E141" s="159">
        <v>900</v>
      </c>
      <c r="F141" s="159">
        <v>900</v>
      </c>
      <c r="G141" s="112">
        <v>0</v>
      </c>
    </row>
    <row r="142" spans="1:7" s="16" customFormat="1">
      <c r="A142" s="2"/>
      <c r="B142" s="9"/>
      <c r="C142" s="37"/>
      <c r="D142" s="153"/>
      <c r="E142" s="153"/>
      <c r="F142" s="153"/>
      <c r="G142" s="37"/>
    </row>
    <row r="143" spans="1:7" s="32" customFormat="1">
      <c r="A143" s="52">
        <v>3631</v>
      </c>
      <c r="B143" s="53" t="s">
        <v>104</v>
      </c>
      <c r="C143" s="107">
        <f>SUM(C144:C146)</f>
        <v>700</v>
      </c>
      <c r="D143" s="154">
        <f>SUM(D144:D146)</f>
        <v>2451</v>
      </c>
      <c r="E143" s="154">
        <f>SUM(E144:E146)</f>
        <v>2451</v>
      </c>
      <c r="F143" s="154">
        <f>SUM(F144:F146)</f>
        <v>2451</v>
      </c>
      <c r="G143" s="107">
        <f>SUM(G144:G146)</f>
        <v>916695.74</v>
      </c>
    </row>
    <row r="144" spans="1:7" s="16" customFormat="1">
      <c r="A144" s="47"/>
      <c r="B144" s="54" t="s">
        <v>56</v>
      </c>
      <c r="C144" s="46">
        <v>100</v>
      </c>
      <c r="D144" s="136">
        <v>100</v>
      </c>
      <c r="E144" s="136">
        <v>100</v>
      </c>
      <c r="F144" s="136">
        <v>100</v>
      </c>
      <c r="G144" s="46">
        <v>19231</v>
      </c>
    </row>
    <row r="145" spans="1:7" s="16" customFormat="1">
      <c r="A145" s="47"/>
      <c r="B145" s="54" t="s">
        <v>299</v>
      </c>
      <c r="C145" s="46"/>
      <c r="D145" s="136">
        <v>200</v>
      </c>
      <c r="E145" s="136">
        <v>200</v>
      </c>
      <c r="F145" s="136">
        <v>200</v>
      </c>
      <c r="G145" s="46">
        <v>25451</v>
      </c>
    </row>
    <row r="146" spans="1:7" s="16" customFormat="1">
      <c r="A146" s="47"/>
      <c r="B146" s="54" t="s">
        <v>253</v>
      </c>
      <c r="C146" s="46">
        <v>600</v>
      </c>
      <c r="D146" s="136">
        <v>2151</v>
      </c>
      <c r="E146" s="136">
        <v>2151</v>
      </c>
      <c r="F146" s="136">
        <v>2151</v>
      </c>
      <c r="G146" s="46">
        <v>872013.74</v>
      </c>
    </row>
    <row r="147" spans="1:7" s="16" customFormat="1">
      <c r="A147" s="3"/>
      <c r="B147" s="9"/>
      <c r="C147" s="37"/>
      <c r="D147" s="153"/>
      <c r="E147" s="153"/>
      <c r="F147" s="153"/>
      <c r="G147" s="37"/>
    </row>
    <row r="148" spans="1:7" s="32" customFormat="1">
      <c r="A148" s="52">
        <v>3632</v>
      </c>
      <c r="B148" s="53" t="s">
        <v>105</v>
      </c>
      <c r="C148" s="107">
        <f>SUM(C149:C149)</f>
        <v>20</v>
      </c>
      <c r="D148" s="154">
        <f>SUM(D149:D149)</f>
        <v>20</v>
      </c>
      <c r="E148" s="154">
        <f>SUM(E149:E149)</f>
        <v>20</v>
      </c>
      <c r="F148" s="154">
        <f>SUM(F149:F149)</f>
        <v>20</v>
      </c>
      <c r="G148" s="107">
        <f>SUM(G149:G149)</f>
        <v>0</v>
      </c>
    </row>
    <row r="149" spans="1:7" s="32" customFormat="1">
      <c r="A149" s="55"/>
      <c r="B149" s="63" t="s">
        <v>44</v>
      </c>
      <c r="C149" s="46">
        <v>20</v>
      </c>
      <c r="D149" s="136">
        <v>20</v>
      </c>
      <c r="E149" s="136">
        <v>20</v>
      </c>
      <c r="F149" s="136">
        <v>20</v>
      </c>
      <c r="G149" s="46">
        <v>0</v>
      </c>
    </row>
    <row r="150" spans="1:7" s="16" customFormat="1">
      <c r="A150" s="2"/>
      <c r="B150" s="9"/>
      <c r="C150" s="37"/>
      <c r="D150" s="153"/>
      <c r="E150" s="153"/>
      <c r="F150" s="153"/>
      <c r="G150" s="37"/>
    </row>
    <row r="151" spans="1:7" s="32" customFormat="1">
      <c r="A151" s="52">
        <v>3633</v>
      </c>
      <c r="B151" s="53" t="s">
        <v>107</v>
      </c>
      <c r="C151" s="107">
        <f>SUM(C152:C152)</f>
        <v>100</v>
      </c>
      <c r="D151" s="154">
        <f>SUM(D152:D152)</f>
        <v>100</v>
      </c>
      <c r="E151" s="154">
        <f>SUM(E152:E152)</f>
        <v>100</v>
      </c>
      <c r="F151" s="154">
        <f>SUM(F152:F152)</f>
        <v>100</v>
      </c>
      <c r="G151" s="107">
        <f>SUM(G152:G152)</f>
        <v>0</v>
      </c>
    </row>
    <row r="152" spans="1:7" s="16" customFormat="1">
      <c r="A152" s="47"/>
      <c r="B152" s="54" t="s">
        <v>79</v>
      </c>
      <c r="C152" s="46">
        <v>100</v>
      </c>
      <c r="D152" s="136">
        <v>100</v>
      </c>
      <c r="E152" s="136">
        <v>100</v>
      </c>
      <c r="F152" s="136">
        <v>100</v>
      </c>
      <c r="G152" s="46">
        <v>0</v>
      </c>
    </row>
    <row r="153" spans="1:7" s="16" customFormat="1">
      <c r="A153" s="7"/>
      <c r="B153" s="11"/>
      <c r="C153" s="69"/>
      <c r="D153" s="156"/>
      <c r="E153" s="156"/>
      <c r="F153" s="156"/>
      <c r="G153" s="69"/>
    </row>
    <row r="154" spans="1:7" s="32" customFormat="1">
      <c r="A154" s="52">
        <v>3635</v>
      </c>
      <c r="B154" s="53" t="s">
        <v>108</v>
      </c>
      <c r="C154" s="107">
        <f>SUM(C155:C156)</f>
        <v>2980</v>
      </c>
      <c r="D154" s="154">
        <f>SUM(D155:D157)</f>
        <v>4201</v>
      </c>
      <c r="E154" s="154">
        <f>SUM(E155:E157)</f>
        <v>4201</v>
      </c>
      <c r="F154" s="154">
        <f>SUM(F155:F157)</f>
        <v>2730</v>
      </c>
      <c r="G154" s="154">
        <f>SUM(G155:G157)</f>
        <v>421496</v>
      </c>
    </row>
    <row r="155" spans="1:7" s="16" customFormat="1">
      <c r="A155" s="70"/>
      <c r="B155" s="58" t="s">
        <v>176</v>
      </c>
      <c r="C155" s="46">
        <v>1880</v>
      </c>
      <c r="D155" s="136">
        <v>1678</v>
      </c>
      <c r="E155" s="136">
        <v>1678</v>
      </c>
      <c r="F155" s="136">
        <v>207</v>
      </c>
      <c r="G155" s="46">
        <v>0</v>
      </c>
    </row>
    <row r="156" spans="1:7" s="16" customFormat="1">
      <c r="A156" s="70"/>
      <c r="B156" s="58" t="s">
        <v>222</v>
      </c>
      <c r="C156" s="46">
        <v>1100</v>
      </c>
      <c r="D156" s="136">
        <v>2330</v>
      </c>
      <c r="E156" s="136">
        <v>2330</v>
      </c>
      <c r="F156" s="136">
        <v>2330</v>
      </c>
      <c r="G156" s="46">
        <v>421496</v>
      </c>
    </row>
    <row r="157" spans="1:7" s="16" customFormat="1">
      <c r="A157" s="70"/>
      <c r="B157" s="58" t="s">
        <v>300</v>
      </c>
      <c r="C157" s="46"/>
      <c r="D157" s="136">
        <v>193</v>
      </c>
      <c r="E157" s="136">
        <v>193</v>
      </c>
      <c r="F157" s="136">
        <v>193</v>
      </c>
      <c r="G157" s="46">
        <v>0</v>
      </c>
    </row>
    <row r="158" spans="1:7" s="16" customFormat="1">
      <c r="A158" s="74"/>
      <c r="B158" s="78"/>
      <c r="C158" s="37"/>
      <c r="D158" s="153"/>
      <c r="E158" s="153"/>
      <c r="F158" s="153"/>
      <c r="G158" s="37"/>
    </row>
    <row r="159" spans="1:7" s="32" customFormat="1">
      <c r="A159" s="52">
        <v>3639</v>
      </c>
      <c r="B159" s="53" t="s">
        <v>109</v>
      </c>
      <c r="C159" s="107">
        <f>SUM(C160:C167)</f>
        <v>20105</v>
      </c>
      <c r="D159" s="154">
        <f>SUM(D160:D167)</f>
        <v>24027</v>
      </c>
      <c r="E159" s="154">
        <f>SUM(E160:E167)</f>
        <v>24027</v>
      </c>
      <c r="F159" s="154">
        <f>SUM(F160:F167)</f>
        <v>24027</v>
      </c>
      <c r="G159" s="107">
        <f>SUM(G160:G167)</f>
        <v>12602181.42</v>
      </c>
    </row>
    <row r="160" spans="1:7" s="32" customFormat="1">
      <c r="A160" s="70"/>
      <c r="B160" s="54" t="s">
        <v>43</v>
      </c>
      <c r="C160" s="112">
        <v>19222</v>
      </c>
      <c r="D160" s="159">
        <v>20065</v>
      </c>
      <c r="E160" s="159">
        <v>20065</v>
      </c>
      <c r="F160" s="159">
        <v>20065</v>
      </c>
      <c r="G160" s="112">
        <v>10454000</v>
      </c>
    </row>
    <row r="161" spans="1:7" s="32" customFormat="1">
      <c r="A161" s="70"/>
      <c r="B161" s="54" t="s">
        <v>254</v>
      </c>
      <c r="C161" s="112"/>
      <c r="D161" s="159">
        <v>80</v>
      </c>
      <c r="E161" s="159">
        <v>80</v>
      </c>
      <c r="F161" s="159">
        <v>80</v>
      </c>
      <c r="G161" s="112">
        <v>20530</v>
      </c>
    </row>
    <row r="162" spans="1:7" s="32" customFormat="1">
      <c r="A162" s="70"/>
      <c r="B162" s="54" t="s">
        <v>301</v>
      </c>
      <c r="C162" s="112"/>
      <c r="D162" s="159">
        <v>1800</v>
      </c>
      <c r="E162" s="159">
        <v>1800</v>
      </c>
      <c r="F162" s="159">
        <v>1800</v>
      </c>
      <c r="G162" s="112">
        <v>1800000</v>
      </c>
    </row>
    <row r="163" spans="1:7" s="32" customFormat="1">
      <c r="A163" s="70"/>
      <c r="B163" s="54" t="s">
        <v>164</v>
      </c>
      <c r="C163" s="112">
        <v>300</v>
      </c>
      <c r="D163" s="159">
        <v>300</v>
      </c>
      <c r="E163" s="159">
        <v>300</v>
      </c>
      <c r="F163" s="159">
        <v>300</v>
      </c>
      <c r="G163" s="112">
        <v>144802</v>
      </c>
    </row>
    <row r="164" spans="1:7" s="32" customFormat="1">
      <c r="A164" s="70"/>
      <c r="B164" s="54" t="s">
        <v>302</v>
      </c>
      <c r="C164" s="112"/>
      <c r="D164" s="159">
        <v>1159</v>
      </c>
      <c r="E164" s="159">
        <v>1159</v>
      </c>
      <c r="F164" s="159">
        <v>1159</v>
      </c>
      <c r="G164" s="112">
        <v>158915</v>
      </c>
    </row>
    <row r="165" spans="1:7" s="32" customFormat="1">
      <c r="A165" s="70"/>
      <c r="B165" s="54" t="s">
        <v>121</v>
      </c>
      <c r="C165" s="112">
        <v>15</v>
      </c>
      <c r="D165" s="159">
        <v>15</v>
      </c>
      <c r="E165" s="159">
        <v>15</v>
      </c>
      <c r="F165" s="159">
        <v>15</v>
      </c>
      <c r="G165" s="112">
        <v>2046.42</v>
      </c>
    </row>
    <row r="166" spans="1:7" s="32" customFormat="1">
      <c r="A166" s="70"/>
      <c r="B166" s="54" t="s">
        <v>190</v>
      </c>
      <c r="C166" s="112">
        <v>5</v>
      </c>
      <c r="D166" s="159">
        <v>5</v>
      </c>
      <c r="E166" s="159">
        <v>5</v>
      </c>
      <c r="F166" s="159">
        <v>5</v>
      </c>
      <c r="G166" s="112">
        <v>3768</v>
      </c>
    </row>
    <row r="167" spans="1:7" s="16" customFormat="1">
      <c r="A167" s="70"/>
      <c r="B167" s="77" t="s">
        <v>57</v>
      </c>
      <c r="C167" s="112">
        <v>563</v>
      </c>
      <c r="D167" s="159">
        <v>603</v>
      </c>
      <c r="E167" s="159">
        <v>603</v>
      </c>
      <c r="F167" s="159">
        <v>603</v>
      </c>
      <c r="G167" s="112">
        <v>18120</v>
      </c>
    </row>
    <row r="168" spans="1:7" s="16" customFormat="1">
      <c r="A168" s="67"/>
      <c r="B168" s="79"/>
      <c r="C168" s="37"/>
      <c r="D168" s="153"/>
      <c r="E168" s="153"/>
      <c r="F168" s="153"/>
      <c r="G168" s="37"/>
    </row>
    <row r="169" spans="1:7" s="16" customFormat="1">
      <c r="A169" s="52">
        <v>3713</v>
      </c>
      <c r="B169" s="53" t="s">
        <v>303</v>
      </c>
      <c r="C169" s="107">
        <f>SUM(C170)</f>
        <v>0</v>
      </c>
      <c r="D169" s="154">
        <f>SUM(D170)</f>
        <v>137</v>
      </c>
      <c r="E169" s="154">
        <f>SUM(E170)</f>
        <v>137</v>
      </c>
      <c r="F169" s="154">
        <f>SUM(F170)</f>
        <v>159.5</v>
      </c>
      <c r="G169" s="107">
        <f>SUM(G170)</f>
        <v>21846</v>
      </c>
    </row>
    <row r="170" spans="1:7" s="16" customFormat="1">
      <c r="A170" s="60"/>
      <c r="B170" s="63" t="s">
        <v>304</v>
      </c>
      <c r="C170" s="46"/>
      <c r="D170" s="136">
        <v>137</v>
      </c>
      <c r="E170" s="136">
        <v>137</v>
      </c>
      <c r="F170" s="136">
        <v>159.5</v>
      </c>
      <c r="G170" s="46">
        <v>21846</v>
      </c>
    </row>
    <row r="171" spans="1:7" s="16" customFormat="1">
      <c r="A171" s="67"/>
      <c r="B171" s="79"/>
      <c r="C171" s="37"/>
      <c r="D171" s="153"/>
      <c r="E171" s="153"/>
      <c r="F171" s="153"/>
      <c r="G171" s="37"/>
    </row>
    <row r="172" spans="1:7" s="16" customFormat="1">
      <c r="A172" s="52">
        <v>3722</v>
      </c>
      <c r="B172" s="53" t="s">
        <v>110</v>
      </c>
      <c r="C172" s="107">
        <f>SUM(C173:C181)</f>
        <v>4633</v>
      </c>
      <c r="D172" s="154">
        <f>SUM(D173:D182)</f>
        <v>4725</v>
      </c>
      <c r="E172" s="154">
        <f>SUM(E173:E182)</f>
        <v>4725</v>
      </c>
      <c r="F172" s="154">
        <f>SUM(F173:F182)</f>
        <v>5187</v>
      </c>
      <c r="G172" s="107">
        <f>SUM(G173:G182)</f>
        <v>2155028.1</v>
      </c>
    </row>
    <row r="173" spans="1:7" s="16" customFormat="1">
      <c r="A173" s="60"/>
      <c r="B173" s="63" t="s">
        <v>31</v>
      </c>
      <c r="C173" s="46">
        <v>70</v>
      </c>
      <c r="D173" s="136">
        <v>70</v>
      </c>
      <c r="E173" s="136">
        <v>70</v>
      </c>
      <c r="F173" s="136">
        <v>70</v>
      </c>
      <c r="G173" s="46">
        <v>12053</v>
      </c>
    </row>
    <row r="174" spans="1:7" s="16" customFormat="1">
      <c r="A174" s="47"/>
      <c r="B174" s="54" t="s">
        <v>139</v>
      </c>
      <c r="C174" s="46">
        <v>3131</v>
      </c>
      <c r="D174" s="136">
        <v>3131</v>
      </c>
      <c r="E174" s="136">
        <v>3131</v>
      </c>
      <c r="F174" s="136">
        <v>3131</v>
      </c>
      <c r="G174" s="46">
        <v>1380476</v>
      </c>
    </row>
    <row r="175" spans="1:7" s="16" customFormat="1">
      <c r="A175" s="47"/>
      <c r="B175" s="54" t="s">
        <v>14</v>
      </c>
      <c r="C175" s="46">
        <v>10</v>
      </c>
      <c r="D175" s="136">
        <v>10</v>
      </c>
      <c r="E175" s="136">
        <v>10</v>
      </c>
      <c r="F175" s="136">
        <v>10</v>
      </c>
      <c r="G175" s="46">
        <v>0</v>
      </c>
    </row>
    <row r="176" spans="1:7" s="16" customFormat="1">
      <c r="A176" s="47"/>
      <c r="B176" s="54" t="s">
        <v>35</v>
      </c>
      <c r="C176" s="46">
        <v>150</v>
      </c>
      <c r="D176" s="136">
        <v>150</v>
      </c>
      <c r="E176" s="136">
        <v>150</v>
      </c>
      <c r="F176" s="136">
        <v>150</v>
      </c>
      <c r="G176" s="46">
        <v>32289</v>
      </c>
    </row>
    <row r="177" spans="1:7" s="16" customFormat="1">
      <c r="A177" s="47"/>
      <c r="B177" s="54" t="s">
        <v>163</v>
      </c>
      <c r="C177" s="46">
        <v>152</v>
      </c>
      <c r="D177" s="136">
        <v>152</v>
      </c>
      <c r="E177" s="136">
        <v>152</v>
      </c>
      <c r="F177" s="136">
        <v>152</v>
      </c>
      <c r="G177" s="46">
        <v>12789</v>
      </c>
    </row>
    <row r="178" spans="1:7" s="16" customFormat="1">
      <c r="A178" s="47"/>
      <c r="B178" s="54" t="s">
        <v>5</v>
      </c>
      <c r="C178" s="46">
        <v>60</v>
      </c>
      <c r="D178" s="136">
        <v>60</v>
      </c>
      <c r="E178" s="136">
        <v>60</v>
      </c>
      <c r="F178" s="136">
        <v>35</v>
      </c>
      <c r="G178" s="46">
        <v>11906.4</v>
      </c>
    </row>
    <row r="179" spans="1:7" s="16" customFormat="1">
      <c r="A179" s="47"/>
      <c r="B179" s="54" t="s">
        <v>223</v>
      </c>
      <c r="C179" s="46">
        <v>1000</v>
      </c>
      <c r="D179" s="136">
        <v>1000</v>
      </c>
      <c r="E179" s="136">
        <v>1000</v>
      </c>
      <c r="F179" s="136">
        <v>1450</v>
      </c>
      <c r="G179" s="46">
        <v>619520</v>
      </c>
    </row>
    <row r="180" spans="1:7" s="16" customFormat="1">
      <c r="A180" s="47"/>
      <c r="B180" s="54" t="s">
        <v>125</v>
      </c>
      <c r="C180" s="46">
        <v>60</v>
      </c>
      <c r="D180" s="136">
        <v>60</v>
      </c>
      <c r="E180" s="136">
        <v>60</v>
      </c>
      <c r="F180" s="136">
        <v>97</v>
      </c>
      <c r="G180" s="46">
        <v>49694.7</v>
      </c>
    </row>
    <row r="181" spans="1:7" s="16" customFormat="1">
      <c r="A181" s="47"/>
      <c r="B181" s="54" t="s">
        <v>255</v>
      </c>
      <c r="C181" s="46"/>
      <c r="D181" s="136">
        <v>73</v>
      </c>
      <c r="E181" s="136">
        <v>73</v>
      </c>
      <c r="F181" s="136">
        <v>73</v>
      </c>
      <c r="G181" s="46">
        <v>36300</v>
      </c>
    </row>
    <row r="182" spans="1:7" s="16" customFormat="1">
      <c r="A182" s="47"/>
      <c r="B182" s="54" t="s">
        <v>305</v>
      </c>
      <c r="C182" s="46"/>
      <c r="D182" s="136">
        <v>19</v>
      </c>
      <c r="E182" s="136">
        <v>19</v>
      </c>
      <c r="F182" s="136">
        <v>19</v>
      </c>
      <c r="G182" s="46">
        <v>0</v>
      </c>
    </row>
    <row r="183" spans="1:7" s="16" customFormat="1">
      <c r="A183" s="7"/>
      <c r="B183" s="11"/>
      <c r="C183" s="69"/>
      <c r="D183" s="156"/>
      <c r="E183" s="156"/>
      <c r="F183" s="156"/>
      <c r="G183" s="69"/>
    </row>
    <row r="184" spans="1:7" s="32" customFormat="1">
      <c r="A184" s="52">
        <v>3745</v>
      </c>
      <c r="B184" s="53" t="s">
        <v>17</v>
      </c>
      <c r="C184" s="107">
        <f>SUM(C185:C186)</f>
        <v>241</v>
      </c>
      <c r="D184" s="154">
        <f>SUM(D185:D186)</f>
        <v>411</v>
      </c>
      <c r="E184" s="154">
        <f>SUM(E185:E186)</f>
        <v>411</v>
      </c>
      <c r="F184" s="154">
        <f>SUM(F185:F186)</f>
        <v>431</v>
      </c>
      <c r="G184" s="107">
        <f>SUM(G185:G186)</f>
        <v>94320</v>
      </c>
    </row>
    <row r="185" spans="1:7" s="30" customFormat="1" ht="25.5">
      <c r="A185" s="70"/>
      <c r="B185" s="77" t="s">
        <v>187</v>
      </c>
      <c r="C185" s="46">
        <v>235</v>
      </c>
      <c r="D185" s="136">
        <v>405</v>
      </c>
      <c r="E185" s="136">
        <v>405</v>
      </c>
      <c r="F185" s="136">
        <v>425</v>
      </c>
      <c r="G185" s="46">
        <v>88320</v>
      </c>
    </row>
    <row r="186" spans="1:7" s="30" customFormat="1" ht="25.5">
      <c r="A186" s="70"/>
      <c r="B186" s="77" t="s">
        <v>191</v>
      </c>
      <c r="C186" s="46">
        <v>6</v>
      </c>
      <c r="D186" s="136">
        <v>6</v>
      </c>
      <c r="E186" s="136">
        <v>6</v>
      </c>
      <c r="F186" s="136">
        <v>6</v>
      </c>
      <c r="G186" s="46">
        <v>6000</v>
      </c>
    </row>
    <row r="187" spans="1:7" s="30" customFormat="1">
      <c r="A187" s="74"/>
      <c r="B187" s="80"/>
      <c r="C187" s="69"/>
      <c r="D187" s="156"/>
      <c r="E187" s="156"/>
      <c r="F187" s="156"/>
      <c r="G187" s="69"/>
    </row>
    <row r="188" spans="1:7" s="23" customFormat="1">
      <c r="A188" s="52">
        <v>4312</v>
      </c>
      <c r="B188" s="53" t="s">
        <v>344</v>
      </c>
      <c r="C188" s="162">
        <f>SUM(C189)</f>
        <v>0</v>
      </c>
      <c r="D188" s="162">
        <f>SUM(D189)</f>
        <v>0</v>
      </c>
      <c r="E188" s="162">
        <f>SUM(E189)</f>
        <v>0</v>
      </c>
      <c r="F188" s="162">
        <f>SUM(F189)</f>
        <v>60</v>
      </c>
      <c r="G188" s="162">
        <f>SUM(G189)</f>
        <v>60000</v>
      </c>
    </row>
    <row r="189" spans="1:7" s="23" customFormat="1">
      <c r="A189" s="81"/>
      <c r="B189" s="56" t="s">
        <v>345</v>
      </c>
      <c r="C189" s="112"/>
      <c r="D189" s="112"/>
      <c r="E189" s="112"/>
      <c r="F189" s="112">
        <v>60</v>
      </c>
      <c r="G189" s="112">
        <v>60000</v>
      </c>
    </row>
    <row r="190" spans="1:7" s="30" customFormat="1">
      <c r="A190" s="74"/>
      <c r="B190" s="80"/>
      <c r="C190" s="37"/>
      <c r="D190" s="153"/>
      <c r="E190" s="153"/>
      <c r="F190" s="153"/>
      <c r="G190" s="37"/>
    </row>
    <row r="191" spans="1:7" s="23" customFormat="1">
      <c r="A191" s="52">
        <v>4349</v>
      </c>
      <c r="B191" s="53" t="s">
        <v>199</v>
      </c>
      <c r="C191" s="104">
        <f>SUM(C192:C194)</f>
        <v>1152</v>
      </c>
      <c r="D191" s="162">
        <f>SUM(D192:D194)</f>
        <v>1152</v>
      </c>
      <c r="E191" s="162">
        <f>SUM(E192:E194)</f>
        <v>1152</v>
      </c>
      <c r="F191" s="162">
        <f>SUM(F192:F194)</f>
        <v>102</v>
      </c>
      <c r="G191" s="104">
        <f>SUM(G192:G194)</f>
        <v>7651</v>
      </c>
    </row>
    <row r="192" spans="1:7" s="23" customFormat="1">
      <c r="A192" s="81"/>
      <c r="B192" s="56" t="s">
        <v>90</v>
      </c>
      <c r="C192" s="112">
        <v>1050</v>
      </c>
      <c r="D192" s="159">
        <v>1050</v>
      </c>
      <c r="E192" s="159">
        <v>1050</v>
      </c>
      <c r="F192" s="159">
        <v>0</v>
      </c>
      <c r="G192" s="112">
        <v>0</v>
      </c>
    </row>
    <row r="193" spans="1:7" s="16" customFormat="1">
      <c r="A193" s="47"/>
      <c r="B193" s="54" t="s">
        <v>72</v>
      </c>
      <c r="C193" s="46">
        <v>72</v>
      </c>
      <c r="D193" s="136">
        <v>72</v>
      </c>
      <c r="E193" s="136">
        <v>72</v>
      </c>
      <c r="F193" s="136">
        <v>72</v>
      </c>
      <c r="G193" s="46">
        <v>3651</v>
      </c>
    </row>
    <row r="194" spans="1:7" s="16" customFormat="1">
      <c r="A194" s="190"/>
      <c r="B194" s="47" t="s">
        <v>200</v>
      </c>
      <c r="C194" s="46">
        <v>30</v>
      </c>
      <c r="D194" s="136">
        <v>30</v>
      </c>
      <c r="E194" s="136">
        <v>30</v>
      </c>
      <c r="F194" s="136">
        <v>30</v>
      </c>
      <c r="G194" s="46">
        <v>4000</v>
      </c>
    </row>
    <row r="195" spans="1:7" s="16" customFormat="1">
      <c r="A195" s="31"/>
      <c r="B195" s="7"/>
      <c r="C195" s="69"/>
      <c r="D195" s="156"/>
      <c r="E195" s="156"/>
      <c r="F195" s="156"/>
      <c r="G195" s="69"/>
    </row>
    <row r="196" spans="1:7" s="23" customFormat="1">
      <c r="A196" s="52">
        <v>4350</v>
      </c>
      <c r="B196" s="53" t="s">
        <v>321</v>
      </c>
      <c r="C196" s="162">
        <f>SUM(C197)</f>
        <v>0</v>
      </c>
      <c r="D196" s="162">
        <f>SUM(D197)</f>
        <v>0</v>
      </c>
      <c r="E196" s="162">
        <f>SUM(E197)</f>
        <v>0</v>
      </c>
      <c r="F196" s="162">
        <f>SUM(F197:F199)</f>
        <v>65</v>
      </c>
      <c r="G196" s="162">
        <f>SUM(G197:G199)</f>
        <v>65000</v>
      </c>
    </row>
    <row r="197" spans="1:7" s="23" customFormat="1">
      <c r="A197" s="81"/>
      <c r="B197" s="56" t="s">
        <v>322</v>
      </c>
      <c r="C197" s="112"/>
      <c r="D197" s="112"/>
      <c r="E197" s="112"/>
      <c r="F197" s="112">
        <v>10</v>
      </c>
      <c r="G197" s="112">
        <v>10000</v>
      </c>
    </row>
    <row r="198" spans="1:7" s="23" customFormat="1">
      <c r="A198" s="81"/>
      <c r="B198" s="56" t="s">
        <v>323</v>
      </c>
      <c r="C198" s="112"/>
      <c r="D198" s="159"/>
      <c r="E198" s="159"/>
      <c r="F198" s="159">
        <v>45</v>
      </c>
      <c r="G198" s="112">
        <v>45000</v>
      </c>
    </row>
    <row r="199" spans="1:7" s="23" customFormat="1">
      <c r="A199" s="81"/>
      <c r="B199" s="56" t="s">
        <v>324</v>
      </c>
      <c r="C199" s="112"/>
      <c r="D199" s="159"/>
      <c r="E199" s="159"/>
      <c r="F199" s="159">
        <v>10</v>
      </c>
      <c r="G199" s="112">
        <v>10000</v>
      </c>
    </row>
    <row r="200" spans="1:7" s="16" customFormat="1">
      <c r="A200" s="31"/>
      <c r="B200" s="7"/>
      <c r="C200" s="69"/>
      <c r="D200" s="156"/>
      <c r="E200" s="156"/>
      <c r="F200" s="156"/>
      <c r="G200" s="69"/>
    </row>
    <row r="201" spans="1:7" s="23" customFormat="1" ht="25.5">
      <c r="A201" s="52">
        <v>4351</v>
      </c>
      <c r="B201" s="53" t="s">
        <v>325</v>
      </c>
      <c r="C201" s="162">
        <f>SUM(C202)</f>
        <v>0</v>
      </c>
      <c r="D201" s="162">
        <f>SUM(D202)</f>
        <v>0</v>
      </c>
      <c r="E201" s="162">
        <f>SUM(E202)</f>
        <v>0</v>
      </c>
      <c r="F201" s="162">
        <f>SUM(F202:F203)</f>
        <v>720</v>
      </c>
      <c r="G201" s="162">
        <f>SUM(G202:G203)</f>
        <v>720000</v>
      </c>
    </row>
    <row r="202" spans="1:7" s="23" customFormat="1">
      <c r="A202" s="81"/>
      <c r="B202" s="56" t="s">
        <v>326</v>
      </c>
      <c r="C202" s="112"/>
      <c r="D202" s="159"/>
      <c r="E202" s="159"/>
      <c r="F202" s="159">
        <v>700</v>
      </c>
      <c r="G202" s="112">
        <v>700000</v>
      </c>
    </row>
    <row r="203" spans="1:7" s="23" customFormat="1">
      <c r="A203" s="81"/>
      <c r="B203" s="56" t="s">
        <v>327</v>
      </c>
      <c r="C203" s="112"/>
      <c r="D203" s="159"/>
      <c r="E203" s="159"/>
      <c r="F203" s="159">
        <v>20</v>
      </c>
      <c r="G203" s="112">
        <v>20000</v>
      </c>
    </row>
    <row r="204" spans="1:7" s="23" customFormat="1">
      <c r="A204" s="173"/>
      <c r="B204" s="72"/>
      <c r="C204" s="118"/>
      <c r="D204" s="155"/>
      <c r="E204" s="155"/>
      <c r="F204" s="155"/>
      <c r="G204" s="118"/>
    </row>
    <row r="205" spans="1:7" s="23" customFormat="1">
      <c r="A205" s="52">
        <v>4354</v>
      </c>
      <c r="B205" s="53" t="s">
        <v>328</v>
      </c>
      <c r="C205" s="162">
        <f>SUM(C206)</f>
        <v>0</v>
      </c>
      <c r="D205" s="162">
        <f>SUM(D206)</f>
        <v>0</v>
      </c>
      <c r="E205" s="162">
        <f>SUM(E206)</f>
        <v>0</v>
      </c>
      <c r="F205" s="162">
        <f>SUM(F206)</f>
        <v>5</v>
      </c>
      <c r="G205" s="162">
        <f>SUM(G206)</f>
        <v>5000</v>
      </c>
    </row>
    <row r="206" spans="1:7" s="23" customFormat="1">
      <c r="A206" s="81"/>
      <c r="B206" s="56" t="s">
        <v>329</v>
      </c>
      <c r="C206" s="112"/>
      <c r="D206" s="159"/>
      <c r="E206" s="159"/>
      <c r="F206" s="159">
        <v>5</v>
      </c>
      <c r="G206" s="112">
        <v>5000</v>
      </c>
    </row>
    <row r="207" spans="1:7" s="23" customFormat="1">
      <c r="A207" s="173"/>
      <c r="B207" s="72"/>
      <c r="C207" s="118"/>
      <c r="D207" s="155"/>
      <c r="E207" s="155"/>
      <c r="F207" s="155"/>
      <c r="G207" s="118"/>
    </row>
    <row r="208" spans="1:7" s="23" customFormat="1">
      <c r="A208" s="52">
        <v>4356</v>
      </c>
      <c r="B208" s="53" t="s">
        <v>330</v>
      </c>
      <c r="C208" s="162">
        <f>SUM(C209)</f>
        <v>0</v>
      </c>
      <c r="D208" s="162">
        <f>SUM(D209)</f>
        <v>0</v>
      </c>
      <c r="E208" s="162">
        <f>SUM(E209)</f>
        <v>0</v>
      </c>
      <c r="F208" s="162">
        <f>SUM(F209:F210)</f>
        <v>20</v>
      </c>
      <c r="G208" s="162">
        <f>SUM(G209:G210)</f>
        <v>20000</v>
      </c>
    </row>
    <row r="209" spans="1:7" s="23" customFormat="1">
      <c r="A209" s="81"/>
      <c r="B209" s="56" t="s">
        <v>329</v>
      </c>
      <c r="C209" s="112"/>
      <c r="D209" s="159"/>
      <c r="E209" s="159"/>
      <c r="F209" s="159">
        <v>5</v>
      </c>
      <c r="G209" s="112">
        <v>5000</v>
      </c>
    </row>
    <row r="210" spans="1:7" s="23" customFormat="1">
      <c r="A210" s="81"/>
      <c r="B210" s="56" t="s">
        <v>331</v>
      </c>
      <c r="C210" s="112"/>
      <c r="D210" s="159"/>
      <c r="E210" s="159"/>
      <c r="F210" s="159">
        <v>15</v>
      </c>
      <c r="G210" s="112">
        <v>15000</v>
      </c>
    </row>
    <row r="211" spans="1:7" s="16" customFormat="1">
      <c r="A211" s="173"/>
      <c r="B211" s="72"/>
      <c r="C211" s="69"/>
      <c r="D211" s="156"/>
      <c r="E211" s="156"/>
      <c r="F211" s="156"/>
      <c r="G211" s="69"/>
    </row>
    <row r="212" spans="1:7" s="23" customFormat="1" ht="25.5">
      <c r="A212" s="52">
        <v>4357</v>
      </c>
      <c r="B212" s="53" t="s">
        <v>332</v>
      </c>
      <c r="C212" s="162">
        <f>SUM(C213)</f>
        <v>0</v>
      </c>
      <c r="D212" s="162">
        <f>SUM(D213)</f>
        <v>0</v>
      </c>
      <c r="E212" s="162">
        <f>SUM(E213)</f>
        <v>0</v>
      </c>
      <c r="F212" s="162">
        <f>SUM(F213:F214)</f>
        <v>45</v>
      </c>
      <c r="G212" s="162">
        <f>SUM(G213:G214)</f>
        <v>45000</v>
      </c>
    </row>
    <row r="213" spans="1:7" s="23" customFormat="1">
      <c r="A213" s="81"/>
      <c r="B213" s="56" t="s">
        <v>333</v>
      </c>
      <c r="C213" s="112"/>
      <c r="D213" s="159"/>
      <c r="E213" s="159"/>
      <c r="F213" s="159">
        <v>35</v>
      </c>
      <c r="G213" s="112">
        <v>35000</v>
      </c>
    </row>
    <row r="214" spans="1:7" s="23" customFormat="1">
      <c r="A214" s="81"/>
      <c r="B214" s="56" t="s">
        <v>334</v>
      </c>
      <c r="C214" s="112"/>
      <c r="D214" s="159"/>
      <c r="E214" s="159"/>
      <c r="F214" s="159">
        <v>10</v>
      </c>
      <c r="G214" s="112">
        <v>10000</v>
      </c>
    </row>
    <row r="215" spans="1:7" s="16" customFormat="1">
      <c r="A215" s="173"/>
      <c r="B215" s="72"/>
      <c r="C215" s="69"/>
      <c r="D215" s="156"/>
      <c r="E215" s="156"/>
      <c r="F215" s="156"/>
      <c r="G215" s="69"/>
    </row>
    <row r="216" spans="1:7" s="23" customFormat="1">
      <c r="A216" s="52">
        <v>4359</v>
      </c>
      <c r="B216" s="53" t="s">
        <v>335</v>
      </c>
      <c r="C216" s="162">
        <f>SUM(C217:C217)</f>
        <v>0</v>
      </c>
      <c r="D216" s="162">
        <f>SUM(D217:D217)</f>
        <v>0</v>
      </c>
      <c r="E216" s="162">
        <f>SUM(E217:E217)</f>
        <v>0</v>
      </c>
      <c r="F216" s="162">
        <f>SUM(F217:F217)</f>
        <v>50</v>
      </c>
      <c r="G216" s="162">
        <f>SUM(G217:G217)</f>
        <v>50000</v>
      </c>
    </row>
    <row r="217" spans="1:7" s="174" customFormat="1">
      <c r="A217" s="81"/>
      <c r="B217" s="56" t="s">
        <v>342</v>
      </c>
      <c r="C217" s="112"/>
      <c r="D217" s="112"/>
      <c r="E217" s="112"/>
      <c r="F217" s="112">
        <v>50</v>
      </c>
      <c r="G217" s="112">
        <v>50000</v>
      </c>
    </row>
    <row r="218" spans="1:7" s="16" customFormat="1">
      <c r="A218" s="173"/>
      <c r="B218" s="72"/>
      <c r="C218" s="69"/>
      <c r="D218" s="156"/>
      <c r="E218" s="156"/>
      <c r="F218" s="156"/>
      <c r="G218" s="69"/>
    </row>
    <row r="219" spans="1:7" s="23" customFormat="1">
      <c r="A219" s="52">
        <v>4371</v>
      </c>
      <c r="B219" s="53" t="s">
        <v>336</v>
      </c>
      <c r="C219" s="162">
        <f>SUM(C220)</f>
        <v>0</v>
      </c>
      <c r="D219" s="162">
        <f>SUM(D220)</f>
        <v>0</v>
      </c>
      <c r="E219" s="162">
        <f>SUM(E220)</f>
        <v>0</v>
      </c>
      <c r="F219" s="162">
        <f>SUM(F220)</f>
        <v>15</v>
      </c>
      <c r="G219" s="162">
        <f>SUM(G220)</f>
        <v>15000</v>
      </c>
    </row>
    <row r="220" spans="1:7" s="23" customFormat="1">
      <c r="A220" s="81"/>
      <c r="B220" s="56" t="s">
        <v>329</v>
      </c>
      <c r="C220" s="112"/>
      <c r="D220" s="159"/>
      <c r="E220" s="159"/>
      <c r="F220" s="159">
        <v>15</v>
      </c>
      <c r="G220" s="112">
        <v>15000</v>
      </c>
    </row>
    <row r="221" spans="1:7" s="16" customFormat="1">
      <c r="A221" s="173"/>
      <c r="B221" s="72"/>
      <c r="C221" s="69"/>
      <c r="D221" s="156"/>
      <c r="E221" s="156"/>
      <c r="F221" s="156"/>
      <c r="G221" s="69"/>
    </row>
    <row r="222" spans="1:7" s="23" customFormat="1">
      <c r="A222" s="52">
        <v>4374</v>
      </c>
      <c r="B222" s="53" t="s">
        <v>337</v>
      </c>
      <c r="C222" s="162">
        <f>SUM(C223)</f>
        <v>0</v>
      </c>
      <c r="D222" s="162">
        <f>SUM(D223)</f>
        <v>0</v>
      </c>
      <c r="E222" s="162">
        <f>SUM(E223)</f>
        <v>0</v>
      </c>
      <c r="F222" s="162">
        <f>SUM(F223)</f>
        <v>40</v>
      </c>
      <c r="G222" s="162">
        <f>SUM(G223:G223)</f>
        <v>40000</v>
      </c>
    </row>
    <row r="223" spans="1:7" s="23" customFormat="1">
      <c r="A223" s="81"/>
      <c r="B223" s="56" t="s">
        <v>338</v>
      </c>
      <c r="C223" s="112"/>
      <c r="D223" s="159"/>
      <c r="E223" s="159"/>
      <c r="F223" s="159">
        <v>40</v>
      </c>
      <c r="G223" s="112">
        <v>40000</v>
      </c>
    </row>
    <row r="224" spans="1:7" s="16" customFormat="1">
      <c r="A224" s="173"/>
      <c r="B224" s="72"/>
      <c r="C224" s="69"/>
      <c r="D224" s="156"/>
      <c r="E224" s="156"/>
      <c r="F224" s="156"/>
      <c r="G224" s="69"/>
    </row>
    <row r="225" spans="1:8" s="23" customFormat="1">
      <c r="A225" s="52">
        <v>4378</v>
      </c>
      <c r="B225" s="53" t="s">
        <v>339</v>
      </c>
      <c r="C225" s="162">
        <f>SUM(C226)</f>
        <v>0</v>
      </c>
      <c r="D225" s="162">
        <f>SUM(D226)</f>
        <v>0</v>
      </c>
      <c r="E225" s="162">
        <f>SUM(E226)</f>
        <v>0</v>
      </c>
      <c r="F225" s="162">
        <f>SUM(F226)</f>
        <v>30</v>
      </c>
      <c r="G225" s="162">
        <f>SUM(G226)</f>
        <v>30000</v>
      </c>
      <c r="H225" s="32"/>
    </row>
    <row r="226" spans="1:8" s="23" customFormat="1">
      <c r="A226" s="81"/>
      <c r="B226" s="56" t="s">
        <v>340</v>
      </c>
      <c r="C226" s="112"/>
      <c r="D226" s="159"/>
      <c r="E226" s="159"/>
      <c r="F226" s="159">
        <v>30</v>
      </c>
      <c r="G226" s="112">
        <v>30000</v>
      </c>
    </row>
    <row r="227" spans="1:8" s="16" customFormat="1">
      <c r="A227" s="173"/>
      <c r="B227" s="72"/>
      <c r="C227" s="69"/>
      <c r="D227" s="156"/>
      <c r="E227" s="156"/>
      <c r="F227" s="156"/>
      <c r="G227" s="69"/>
    </row>
    <row r="228" spans="1:8" s="16" customFormat="1">
      <c r="A228" s="52">
        <v>4379</v>
      </c>
      <c r="B228" s="53" t="s">
        <v>87</v>
      </c>
      <c r="C228" s="107">
        <f>SUM(C229)</f>
        <v>5</v>
      </c>
      <c r="D228" s="154">
        <f>SUM(D229)</f>
        <v>5</v>
      </c>
      <c r="E228" s="154">
        <f>SUM(E229)</f>
        <v>5</v>
      </c>
      <c r="F228" s="154">
        <f>SUM(F229)</f>
        <v>5</v>
      </c>
      <c r="G228" s="107">
        <f>SUM(G229)</f>
        <v>0</v>
      </c>
    </row>
    <row r="229" spans="1:8" s="16" customFormat="1">
      <c r="A229" s="47"/>
      <c r="B229" s="54" t="s">
        <v>88</v>
      </c>
      <c r="C229" s="46">
        <v>5</v>
      </c>
      <c r="D229" s="136">
        <v>5</v>
      </c>
      <c r="E229" s="136">
        <v>5</v>
      </c>
      <c r="F229" s="136">
        <v>5</v>
      </c>
      <c r="G229" s="46">
        <v>0</v>
      </c>
    </row>
    <row r="230" spans="1:8" s="16" customFormat="1">
      <c r="A230" s="7"/>
      <c r="B230" s="11"/>
      <c r="C230" s="69"/>
      <c r="D230" s="156"/>
      <c r="E230" s="156"/>
      <c r="F230" s="156"/>
      <c r="G230" s="69"/>
    </row>
    <row r="231" spans="1:8" s="16" customFormat="1">
      <c r="A231" s="39">
        <v>5212</v>
      </c>
      <c r="B231" s="82" t="s">
        <v>159</v>
      </c>
      <c r="C231" s="107">
        <f>SUM(C232:C233)</f>
        <v>20</v>
      </c>
      <c r="D231" s="154">
        <f>SUM(D232:D233)</f>
        <v>20</v>
      </c>
      <c r="E231" s="154">
        <f>SUM(E232:E233)</f>
        <v>20</v>
      </c>
      <c r="F231" s="154">
        <f>SUM(F232)</f>
        <v>20</v>
      </c>
      <c r="G231" s="154">
        <f>SUM(G232)</f>
        <v>0</v>
      </c>
    </row>
    <row r="232" spans="1:8" s="16" customFormat="1">
      <c r="A232" s="47"/>
      <c r="B232" s="54" t="s">
        <v>160</v>
      </c>
      <c r="C232" s="46">
        <v>20</v>
      </c>
      <c r="D232" s="136">
        <v>20</v>
      </c>
      <c r="E232" s="136">
        <v>20</v>
      </c>
      <c r="F232" s="136">
        <v>20</v>
      </c>
      <c r="G232" s="46">
        <v>0</v>
      </c>
    </row>
    <row r="233" spans="1:8" s="16" customFormat="1">
      <c r="A233" s="47"/>
      <c r="B233" s="54"/>
      <c r="C233" s="46"/>
      <c r="D233" s="156"/>
      <c r="E233" s="156"/>
      <c r="F233" s="156"/>
      <c r="G233" s="69"/>
    </row>
    <row r="234" spans="1:8" s="16" customFormat="1">
      <c r="A234" s="39">
        <v>5272</v>
      </c>
      <c r="B234" s="82" t="s">
        <v>206</v>
      </c>
      <c r="C234" s="107">
        <f>SUM(C235:C235)</f>
        <v>20</v>
      </c>
      <c r="D234" s="154">
        <f>SUM(D235:D235)</f>
        <v>20</v>
      </c>
      <c r="E234" s="154">
        <f>SUM(E235:E235)</f>
        <v>20</v>
      </c>
      <c r="F234" s="154">
        <f>SUM(F235:F235)</f>
        <v>20</v>
      </c>
      <c r="G234" s="107">
        <f>SUM(G235:G235)</f>
        <v>0</v>
      </c>
    </row>
    <row r="235" spans="1:8" s="16" customFormat="1">
      <c r="A235" s="47"/>
      <c r="B235" s="54" t="s">
        <v>161</v>
      </c>
      <c r="C235" s="46">
        <v>20</v>
      </c>
      <c r="D235" s="136">
        <v>20</v>
      </c>
      <c r="E235" s="136">
        <v>20</v>
      </c>
      <c r="F235" s="136">
        <v>20</v>
      </c>
      <c r="G235" s="46">
        <v>0</v>
      </c>
    </row>
    <row r="236" spans="1:8" s="16" customFormat="1">
      <c r="A236" s="2"/>
      <c r="B236" s="9"/>
      <c r="C236" s="37"/>
      <c r="D236" s="153"/>
      <c r="E236" s="153"/>
      <c r="F236" s="153"/>
      <c r="G236" s="37"/>
    </row>
    <row r="237" spans="1:8" s="32" customFormat="1">
      <c r="A237" s="52">
        <v>5311</v>
      </c>
      <c r="B237" s="53" t="s">
        <v>18</v>
      </c>
      <c r="C237" s="107">
        <f>SUM(C238:C245)</f>
        <v>5085</v>
      </c>
      <c r="D237" s="154">
        <f>SUM(D238:D245)</f>
        <v>5195</v>
      </c>
      <c r="E237" s="154">
        <f>SUM(E238:E245)</f>
        <v>5195</v>
      </c>
      <c r="F237" s="154">
        <f>SUM(F238:F245)</f>
        <v>5218</v>
      </c>
      <c r="G237" s="107">
        <f>SUM(G238:G245)</f>
        <v>2229099.0099999998</v>
      </c>
    </row>
    <row r="238" spans="1:8" s="16" customFormat="1">
      <c r="A238" s="47"/>
      <c r="B238" s="54" t="s">
        <v>177</v>
      </c>
      <c r="C238" s="112">
        <v>3042</v>
      </c>
      <c r="D238" s="159">
        <v>3042</v>
      </c>
      <c r="E238" s="159">
        <v>3042</v>
      </c>
      <c r="F238" s="159">
        <v>3042</v>
      </c>
      <c r="G238" s="112">
        <v>1285583</v>
      </c>
    </row>
    <row r="239" spans="1:8" s="16" customFormat="1">
      <c r="A239" s="47"/>
      <c r="B239" s="54" t="s">
        <v>41</v>
      </c>
      <c r="C239" s="112">
        <f>761+274</f>
        <v>1035</v>
      </c>
      <c r="D239" s="159">
        <f>761+274</f>
        <v>1035</v>
      </c>
      <c r="E239" s="159">
        <f>761+274</f>
        <v>1035</v>
      </c>
      <c r="F239" s="159">
        <f>761+274</f>
        <v>1035</v>
      </c>
      <c r="G239" s="112">
        <v>436591</v>
      </c>
    </row>
    <row r="240" spans="1:8" s="16" customFormat="1">
      <c r="A240" s="47"/>
      <c r="B240" s="54" t="s">
        <v>178</v>
      </c>
      <c r="C240" s="46">
        <v>61</v>
      </c>
      <c r="D240" s="136">
        <v>61</v>
      </c>
      <c r="E240" s="136">
        <v>61</v>
      </c>
      <c r="F240" s="136">
        <v>61</v>
      </c>
      <c r="G240" s="46">
        <v>5418</v>
      </c>
    </row>
    <row r="241" spans="1:7" s="16" customFormat="1">
      <c r="A241" s="47"/>
      <c r="B241" s="54" t="s">
        <v>54</v>
      </c>
      <c r="C241" s="46">
        <v>647</v>
      </c>
      <c r="D241" s="136">
        <v>647</v>
      </c>
      <c r="E241" s="136">
        <v>647</v>
      </c>
      <c r="F241" s="136">
        <v>647</v>
      </c>
      <c r="G241" s="46">
        <v>306894.01</v>
      </c>
    </row>
    <row r="242" spans="1:7" s="16" customFormat="1">
      <c r="A242" s="47"/>
      <c r="B242" s="54" t="s">
        <v>306</v>
      </c>
      <c r="C242" s="46"/>
      <c r="D242" s="136">
        <v>110</v>
      </c>
      <c r="E242" s="136">
        <v>110</v>
      </c>
      <c r="F242" s="136">
        <v>110</v>
      </c>
      <c r="G242" s="46">
        <v>0</v>
      </c>
    </row>
    <row r="243" spans="1:7" s="16" customFormat="1">
      <c r="A243" s="47"/>
      <c r="B243" s="54" t="s">
        <v>142</v>
      </c>
      <c r="C243" s="46">
        <v>180</v>
      </c>
      <c r="D243" s="136">
        <v>180</v>
      </c>
      <c r="E243" s="136">
        <v>180</v>
      </c>
      <c r="F243" s="136">
        <v>171</v>
      </c>
      <c r="G243" s="46">
        <v>50610</v>
      </c>
    </row>
    <row r="244" spans="1:7" s="16" customFormat="1">
      <c r="A244" s="47"/>
      <c r="B244" s="54" t="s">
        <v>362</v>
      </c>
      <c r="C244" s="46"/>
      <c r="D244" s="136"/>
      <c r="E244" s="136"/>
      <c r="F244" s="136">
        <v>32</v>
      </c>
      <c r="G244" s="46">
        <v>24003</v>
      </c>
    </row>
    <row r="245" spans="1:7" s="16" customFormat="1">
      <c r="A245" s="47"/>
      <c r="B245" s="54" t="s">
        <v>149</v>
      </c>
      <c r="C245" s="46">
        <v>120</v>
      </c>
      <c r="D245" s="136">
        <v>120</v>
      </c>
      <c r="E245" s="136">
        <v>120</v>
      </c>
      <c r="F245" s="136">
        <v>120</v>
      </c>
      <c r="G245" s="46">
        <v>120000</v>
      </c>
    </row>
    <row r="246" spans="1:7" s="16" customFormat="1">
      <c r="A246" s="7"/>
      <c r="B246" s="11"/>
      <c r="C246" s="37"/>
      <c r="D246" s="153"/>
      <c r="E246" s="153"/>
      <c r="F246" s="153"/>
      <c r="G246" s="37"/>
    </row>
    <row r="247" spans="1:7" s="32" customFormat="1">
      <c r="A247" s="52">
        <v>5512</v>
      </c>
      <c r="B247" s="53" t="s">
        <v>19</v>
      </c>
      <c r="C247" s="104">
        <f>SUM(C248:C251)</f>
        <v>9041</v>
      </c>
      <c r="D247" s="162">
        <f>SUM(D248:D251)</f>
        <v>9071</v>
      </c>
      <c r="E247" s="162">
        <f>SUM(E248:E251)</f>
        <v>9071</v>
      </c>
      <c r="F247" s="162">
        <f>SUM(F248:F251)</f>
        <v>9121</v>
      </c>
      <c r="G247" s="104">
        <f>SUM(G248:G251)</f>
        <v>8169813.3600000003</v>
      </c>
    </row>
    <row r="248" spans="1:7" s="16" customFormat="1">
      <c r="A248" s="47"/>
      <c r="B248" s="54" t="s">
        <v>177</v>
      </c>
      <c r="C248" s="46">
        <v>525</v>
      </c>
      <c r="D248" s="136">
        <v>555</v>
      </c>
      <c r="E248" s="136">
        <v>555</v>
      </c>
      <c r="F248" s="136">
        <v>555</v>
      </c>
      <c r="G248" s="46">
        <v>256845</v>
      </c>
    </row>
    <row r="249" spans="1:7" s="16" customFormat="1">
      <c r="A249" s="47"/>
      <c r="B249" s="54" t="s">
        <v>41</v>
      </c>
      <c r="C249" s="46">
        <v>80</v>
      </c>
      <c r="D249" s="136">
        <v>80</v>
      </c>
      <c r="E249" s="136">
        <v>80</v>
      </c>
      <c r="F249" s="136">
        <v>80</v>
      </c>
      <c r="G249" s="46">
        <v>23270</v>
      </c>
    </row>
    <row r="250" spans="1:7" s="16" customFormat="1">
      <c r="A250" s="47"/>
      <c r="B250" s="54" t="s">
        <v>54</v>
      </c>
      <c r="C250" s="46">
        <v>750</v>
      </c>
      <c r="D250" s="136">
        <v>750</v>
      </c>
      <c r="E250" s="136">
        <v>750</v>
      </c>
      <c r="F250" s="136">
        <v>800</v>
      </c>
      <c r="G250" s="46">
        <v>309048.36</v>
      </c>
    </row>
    <row r="251" spans="1:7" s="16" customFormat="1">
      <c r="A251" s="47"/>
      <c r="B251" s="54" t="s">
        <v>209</v>
      </c>
      <c r="C251" s="112">
        <v>7686</v>
      </c>
      <c r="D251" s="159">
        <v>7686</v>
      </c>
      <c r="E251" s="159">
        <v>7686</v>
      </c>
      <c r="F251" s="159">
        <v>7686</v>
      </c>
      <c r="G251" s="112">
        <v>7580650</v>
      </c>
    </row>
    <row r="252" spans="1:7" s="16" customFormat="1">
      <c r="A252" s="7"/>
      <c r="B252" s="11"/>
      <c r="C252" s="37"/>
      <c r="D252" s="153"/>
      <c r="E252" s="153"/>
      <c r="F252" s="153"/>
      <c r="G252" s="37"/>
    </row>
    <row r="253" spans="1:7" s="16" customFormat="1">
      <c r="A253" s="52">
        <v>6112</v>
      </c>
      <c r="B253" s="53" t="s">
        <v>20</v>
      </c>
      <c r="C253" s="107">
        <f>SUM(C254:C255)</f>
        <v>2680</v>
      </c>
      <c r="D253" s="154">
        <f>SUM(D254:D255)</f>
        <v>2680</v>
      </c>
      <c r="E253" s="154">
        <f>SUM(E254:E255)</f>
        <v>2680</v>
      </c>
      <c r="F253" s="154">
        <f>SUM(F254:F255)</f>
        <v>2680</v>
      </c>
      <c r="G253" s="107">
        <f>SUM(G254:G255)</f>
        <v>1354866</v>
      </c>
    </row>
    <row r="254" spans="1:7" s="16" customFormat="1">
      <c r="A254" s="55"/>
      <c r="B254" s="56" t="s">
        <v>179</v>
      </c>
      <c r="C254" s="46">
        <f>1970+140+320+170</f>
        <v>2600</v>
      </c>
      <c r="D254" s="136">
        <f>1970+140+320+170</f>
        <v>2600</v>
      </c>
      <c r="E254" s="136">
        <f>1970+140+320+170</f>
        <v>2600</v>
      </c>
      <c r="F254" s="136">
        <f>1970+140+320+170</f>
        <v>2600</v>
      </c>
      <c r="G254" s="46">
        <v>1280593</v>
      </c>
    </row>
    <row r="255" spans="1:7" s="16" customFormat="1">
      <c r="A255" s="55"/>
      <c r="B255" s="56" t="s">
        <v>82</v>
      </c>
      <c r="C255" s="46">
        <v>80</v>
      </c>
      <c r="D255" s="136">
        <v>80</v>
      </c>
      <c r="E255" s="136">
        <v>80</v>
      </c>
      <c r="F255" s="136">
        <v>80</v>
      </c>
      <c r="G255" s="46">
        <v>74273</v>
      </c>
    </row>
    <row r="256" spans="1:7" s="16" customFormat="1">
      <c r="A256" s="64"/>
      <c r="B256" s="72"/>
      <c r="C256" s="37"/>
      <c r="D256" s="153"/>
      <c r="E256" s="153"/>
      <c r="F256" s="153"/>
      <c r="G256" s="37"/>
    </row>
    <row r="257" spans="1:7" s="32" customFormat="1">
      <c r="A257" s="52">
        <v>6171</v>
      </c>
      <c r="B257" s="53" t="s">
        <v>218</v>
      </c>
      <c r="C257" s="107">
        <f>SUM(C258:C268)</f>
        <v>5651</v>
      </c>
      <c r="D257" s="154">
        <f>SUM(D258:D268)</f>
        <v>5751</v>
      </c>
      <c r="E257" s="154">
        <f>SUM(E258:E268)</f>
        <v>5751</v>
      </c>
      <c r="F257" s="154">
        <f>SUM(F258:F268)</f>
        <v>7721</v>
      </c>
      <c r="G257" s="107">
        <f>SUM(G258:G269)</f>
        <v>2614948.3100000005</v>
      </c>
    </row>
    <row r="258" spans="1:7" ht="25.5">
      <c r="A258" s="70"/>
      <c r="B258" s="54" t="s">
        <v>186</v>
      </c>
      <c r="C258" s="112">
        <v>1297</v>
      </c>
      <c r="D258" s="159">
        <v>1297</v>
      </c>
      <c r="E258" s="159">
        <v>1297</v>
      </c>
      <c r="F258" s="159">
        <v>1297</v>
      </c>
      <c r="G258" s="112">
        <v>557092.47</v>
      </c>
    </row>
    <row r="259" spans="1:7">
      <c r="A259" s="70"/>
      <c r="B259" s="54" t="s">
        <v>204</v>
      </c>
      <c r="C259" s="112">
        <v>65</v>
      </c>
      <c r="D259" s="159">
        <v>65</v>
      </c>
      <c r="E259" s="159">
        <v>65</v>
      </c>
      <c r="F259" s="159">
        <v>65</v>
      </c>
      <c r="G259" s="112">
        <v>27014.39</v>
      </c>
    </row>
    <row r="260" spans="1:7">
      <c r="A260" s="70"/>
      <c r="B260" s="54" t="s">
        <v>185</v>
      </c>
      <c r="C260" s="112">
        <f>250+200+78+500+100+500+1480</f>
        <v>3108</v>
      </c>
      <c r="D260" s="159">
        <f>250+200+78+500+100+500+1480</f>
        <v>3108</v>
      </c>
      <c r="E260" s="159">
        <f>250+200+78+500+100+500+1480</f>
        <v>3108</v>
      </c>
      <c r="F260" s="159">
        <f>250+200+78+500+100+500+1480</f>
        <v>3108</v>
      </c>
      <c r="G260" s="112">
        <v>1521462.26</v>
      </c>
    </row>
    <row r="261" spans="1:7">
      <c r="A261" s="70"/>
      <c r="B261" s="54" t="s">
        <v>82</v>
      </c>
      <c r="C261" s="112">
        <v>570</v>
      </c>
      <c r="D261" s="159">
        <v>570</v>
      </c>
      <c r="E261" s="159">
        <v>570</v>
      </c>
      <c r="F261" s="159">
        <v>570</v>
      </c>
      <c r="G261" s="112">
        <v>164389.5</v>
      </c>
    </row>
    <row r="262" spans="1:7">
      <c r="A262" s="70"/>
      <c r="B262" s="54" t="s">
        <v>45</v>
      </c>
      <c r="C262" s="112">
        <v>150</v>
      </c>
      <c r="D262" s="159">
        <v>150</v>
      </c>
      <c r="E262" s="159">
        <v>150</v>
      </c>
      <c r="F262" s="159">
        <v>150</v>
      </c>
      <c r="G262" s="112">
        <v>87258.68</v>
      </c>
    </row>
    <row r="263" spans="1:7">
      <c r="A263" s="70"/>
      <c r="B263" s="54" t="s">
        <v>46</v>
      </c>
      <c r="C263" s="112">
        <v>0</v>
      </c>
      <c r="D263" s="159">
        <v>0</v>
      </c>
      <c r="E263" s="159">
        <v>0</v>
      </c>
      <c r="F263" s="159">
        <v>0</v>
      </c>
      <c r="G263" s="112">
        <v>0</v>
      </c>
    </row>
    <row r="264" spans="1:7">
      <c r="A264" s="70"/>
      <c r="B264" s="54" t="s">
        <v>307</v>
      </c>
      <c r="C264" s="112"/>
      <c r="D264" s="159">
        <v>100</v>
      </c>
      <c r="E264" s="159">
        <v>100</v>
      </c>
      <c r="F264" s="159">
        <v>2070</v>
      </c>
      <c r="G264" s="112">
        <v>94000</v>
      </c>
    </row>
    <row r="265" spans="1:7">
      <c r="A265" s="70"/>
      <c r="B265" s="54" t="s">
        <v>47</v>
      </c>
      <c r="C265" s="112">
        <f>85+10+10+33+20</f>
        <v>158</v>
      </c>
      <c r="D265" s="159">
        <f>85+10+10+33+20</f>
        <v>158</v>
      </c>
      <c r="E265" s="159">
        <f>85+10+10+33+20</f>
        <v>158</v>
      </c>
      <c r="F265" s="159">
        <f>85+10+10+33+20</f>
        <v>158</v>
      </c>
      <c r="G265" s="112">
        <v>89111.77</v>
      </c>
    </row>
    <row r="266" spans="1:7">
      <c r="A266" s="70"/>
      <c r="B266" s="54" t="s">
        <v>122</v>
      </c>
      <c r="C266" s="46">
        <f>43+40</f>
        <v>83</v>
      </c>
      <c r="D266" s="136">
        <f>43+40</f>
        <v>83</v>
      </c>
      <c r="E266" s="136">
        <f>43+40</f>
        <v>83</v>
      </c>
      <c r="F266" s="136">
        <f>43+40</f>
        <v>83</v>
      </c>
      <c r="G266" s="46">
        <v>21093</v>
      </c>
    </row>
    <row r="267" spans="1:7">
      <c r="A267" s="47"/>
      <c r="B267" s="186" t="s">
        <v>184</v>
      </c>
      <c r="C267" s="46">
        <v>200</v>
      </c>
      <c r="D267" s="136">
        <v>200</v>
      </c>
      <c r="E267" s="136">
        <v>200</v>
      </c>
      <c r="F267" s="136">
        <v>200</v>
      </c>
      <c r="G267" s="46">
        <v>36341.24</v>
      </c>
    </row>
    <row r="268" spans="1:7">
      <c r="A268" s="176"/>
      <c r="B268" s="177" t="s">
        <v>183</v>
      </c>
      <c r="C268" s="178">
        <v>20</v>
      </c>
      <c r="D268" s="179">
        <v>20</v>
      </c>
      <c r="E268" s="179">
        <v>20</v>
      </c>
      <c r="F268" s="179">
        <v>20</v>
      </c>
      <c r="G268" s="46">
        <v>1545</v>
      </c>
    </row>
    <row r="269" spans="1:7">
      <c r="A269" s="70"/>
      <c r="B269" s="182" t="s">
        <v>365</v>
      </c>
      <c r="C269" s="181"/>
      <c r="D269" s="180"/>
      <c r="E269" s="180"/>
      <c r="F269" s="136"/>
      <c r="G269" s="46">
        <v>15640</v>
      </c>
    </row>
    <row r="270" spans="1:7">
      <c r="A270" s="74"/>
      <c r="B270" s="11"/>
      <c r="C270" s="37"/>
      <c r="D270" s="153"/>
      <c r="E270" s="153"/>
      <c r="F270" s="153"/>
      <c r="G270" s="37"/>
    </row>
    <row r="271" spans="1:7">
      <c r="A271" s="52">
        <v>6171</v>
      </c>
      <c r="B271" s="53" t="s">
        <v>8</v>
      </c>
      <c r="C271" s="107">
        <f>SUM(C272:C277)</f>
        <v>24270</v>
      </c>
      <c r="D271" s="154">
        <f>SUM(D272:D277)</f>
        <v>24631</v>
      </c>
      <c r="E271" s="154">
        <f>SUM(E272:E277)</f>
        <v>24631</v>
      </c>
      <c r="F271" s="154">
        <f>SUM(F272:F277)</f>
        <v>24636</v>
      </c>
      <c r="G271" s="154">
        <f>SUM(G272:G277)</f>
        <v>11866922</v>
      </c>
    </row>
    <row r="272" spans="1:7">
      <c r="A272" s="70"/>
      <c r="B272" s="54" t="s">
        <v>177</v>
      </c>
      <c r="C272" s="112">
        <v>17261</v>
      </c>
      <c r="D272" s="159">
        <v>17496</v>
      </c>
      <c r="E272" s="159">
        <v>17496</v>
      </c>
      <c r="F272" s="159">
        <v>17496</v>
      </c>
      <c r="G272" s="112">
        <v>8556491</v>
      </c>
    </row>
    <row r="273" spans="1:7">
      <c r="A273" s="70"/>
      <c r="B273" s="54" t="s">
        <v>41</v>
      </c>
      <c r="C273" s="112">
        <f>4253+1531</f>
        <v>5784</v>
      </c>
      <c r="D273" s="159">
        <v>5864</v>
      </c>
      <c r="E273" s="159">
        <v>5864</v>
      </c>
      <c r="F273" s="159">
        <v>5864</v>
      </c>
      <c r="G273" s="112">
        <v>2909741</v>
      </c>
    </row>
    <row r="274" spans="1:7">
      <c r="A274" s="70"/>
      <c r="B274" s="54" t="s">
        <v>178</v>
      </c>
      <c r="C274" s="46">
        <v>344</v>
      </c>
      <c r="D274" s="136">
        <v>344</v>
      </c>
      <c r="E274" s="136">
        <v>344</v>
      </c>
      <c r="F274" s="136">
        <v>344</v>
      </c>
      <c r="G274" s="46">
        <v>41183</v>
      </c>
    </row>
    <row r="275" spans="1:7">
      <c r="A275" s="70"/>
      <c r="B275" s="62" t="s">
        <v>2</v>
      </c>
      <c r="C275" s="46">
        <v>88</v>
      </c>
      <c r="D275" s="136">
        <v>88</v>
      </c>
      <c r="E275" s="136">
        <v>88</v>
      </c>
      <c r="F275" s="136">
        <v>88</v>
      </c>
      <c r="G275" s="46">
        <v>46978</v>
      </c>
    </row>
    <row r="276" spans="1:7">
      <c r="A276" s="70"/>
      <c r="B276" s="54" t="s">
        <v>77</v>
      </c>
      <c r="C276" s="46">
        <v>351</v>
      </c>
      <c r="D276" s="136">
        <v>351</v>
      </c>
      <c r="E276" s="136">
        <v>351</v>
      </c>
      <c r="F276" s="136">
        <v>351</v>
      </c>
      <c r="G276" s="46">
        <v>173702</v>
      </c>
    </row>
    <row r="277" spans="1:7">
      <c r="A277" s="70"/>
      <c r="B277" s="54" t="s">
        <v>135</v>
      </c>
      <c r="C277" s="46">
        <v>442</v>
      </c>
      <c r="D277" s="136">
        <v>488</v>
      </c>
      <c r="E277" s="136">
        <v>488</v>
      </c>
      <c r="F277" s="136">
        <v>493</v>
      </c>
      <c r="G277" s="46">
        <v>138827</v>
      </c>
    </row>
    <row r="278" spans="1:7">
      <c r="A278" s="74"/>
      <c r="B278" s="11"/>
      <c r="C278" s="69"/>
      <c r="D278" s="156"/>
      <c r="E278" s="156"/>
      <c r="F278" s="156"/>
      <c r="G278" s="69"/>
    </row>
    <row r="279" spans="1:7">
      <c r="A279" s="52">
        <v>6171</v>
      </c>
      <c r="B279" s="53" t="s">
        <v>363</v>
      </c>
      <c r="C279" s="107">
        <f>SUM(C280)</f>
        <v>0</v>
      </c>
      <c r="D279" s="107">
        <f>SUM(D280)</f>
        <v>0</v>
      </c>
      <c r="E279" s="107">
        <f>SUM(E280)</f>
        <v>0</v>
      </c>
      <c r="F279" s="107">
        <f>SUM(F280)</f>
        <v>473.5</v>
      </c>
      <c r="G279" s="107">
        <f>SUM(G280)</f>
        <v>0</v>
      </c>
    </row>
    <row r="280" spans="1:7">
      <c r="A280" s="70"/>
      <c r="B280" s="186" t="s">
        <v>364</v>
      </c>
      <c r="C280" s="112"/>
      <c r="D280" s="159"/>
      <c r="E280" s="159"/>
      <c r="F280" s="159">
        <v>473.5</v>
      </c>
      <c r="G280" s="112">
        <v>0</v>
      </c>
    </row>
    <row r="281" spans="1:7">
      <c r="A281" s="74"/>
      <c r="B281" s="11"/>
      <c r="C281" s="69"/>
      <c r="D281" s="156"/>
      <c r="E281" s="156"/>
      <c r="F281" s="156"/>
      <c r="G281" s="69"/>
    </row>
    <row r="282" spans="1:7">
      <c r="A282" s="52">
        <v>6171</v>
      </c>
      <c r="B282" s="53" t="s">
        <v>7</v>
      </c>
      <c r="C282" s="107">
        <f>SUM(C283:C283)</f>
        <v>200</v>
      </c>
      <c r="D282" s="154">
        <f>SUM(D283:D285)</f>
        <v>1700</v>
      </c>
      <c r="E282" s="154">
        <f>SUM(E283:E285)</f>
        <v>1700</v>
      </c>
      <c r="F282" s="154">
        <f>SUM(F283:F285)</f>
        <v>1900</v>
      </c>
      <c r="G282" s="154">
        <f>SUM(G283:G285)</f>
        <v>78794</v>
      </c>
    </row>
    <row r="283" spans="1:7">
      <c r="A283" s="75"/>
      <c r="B283" s="54" t="s">
        <v>169</v>
      </c>
      <c r="C283" s="46">
        <v>200</v>
      </c>
      <c r="D283" s="136">
        <v>200</v>
      </c>
      <c r="E283" s="136">
        <v>200</v>
      </c>
      <c r="F283" s="136">
        <v>200</v>
      </c>
      <c r="G283" s="46">
        <v>21780</v>
      </c>
    </row>
    <row r="284" spans="1:7" ht="25.5">
      <c r="A284" s="75"/>
      <c r="B284" s="54" t="s">
        <v>308</v>
      </c>
      <c r="C284" s="46"/>
      <c r="D284" s="136">
        <v>800</v>
      </c>
      <c r="E284" s="136">
        <v>800</v>
      </c>
      <c r="F284" s="136">
        <v>1000</v>
      </c>
      <c r="G284" s="46">
        <v>0</v>
      </c>
    </row>
    <row r="285" spans="1:7">
      <c r="A285" s="75"/>
      <c r="B285" s="54" t="s">
        <v>309</v>
      </c>
      <c r="C285" s="46"/>
      <c r="D285" s="136">
        <v>700</v>
      </c>
      <c r="E285" s="136">
        <v>700</v>
      </c>
      <c r="F285" s="136">
        <v>700</v>
      </c>
      <c r="G285" s="46">
        <v>57014</v>
      </c>
    </row>
    <row r="286" spans="1:7">
      <c r="A286" s="74"/>
      <c r="B286" s="11"/>
      <c r="C286" s="37"/>
      <c r="D286" s="153"/>
      <c r="E286" s="153"/>
      <c r="F286" s="153"/>
      <c r="G286" s="37"/>
    </row>
    <row r="287" spans="1:7">
      <c r="A287" s="52">
        <v>6171</v>
      </c>
      <c r="B287" s="53" t="s">
        <v>181</v>
      </c>
      <c r="C287" s="107">
        <f>SUM(C288:C291)</f>
        <v>1030</v>
      </c>
      <c r="D287" s="154">
        <f>SUM(D288:D291)</f>
        <v>1030</v>
      </c>
      <c r="E287" s="154">
        <f>SUM(E288:E291)</f>
        <v>1030</v>
      </c>
      <c r="F287" s="154">
        <f>SUM(F288:F291)</f>
        <v>1040</v>
      </c>
      <c r="G287" s="107">
        <f>SUM(G288:G291)</f>
        <v>399364.5</v>
      </c>
    </row>
    <row r="288" spans="1:7" s="101" customFormat="1">
      <c r="A288" s="76"/>
      <c r="B288" s="62" t="s">
        <v>180</v>
      </c>
      <c r="C288" s="46">
        <v>50</v>
      </c>
      <c r="D288" s="136">
        <v>50</v>
      </c>
      <c r="E288" s="136">
        <v>50</v>
      </c>
      <c r="F288" s="136">
        <v>50</v>
      </c>
      <c r="G288" s="46">
        <v>5787</v>
      </c>
    </row>
    <row r="289" spans="1:10" s="101" customFormat="1">
      <c r="A289" s="76"/>
      <c r="B289" s="62" t="s">
        <v>84</v>
      </c>
      <c r="C289" s="46">
        <f>25+235+250</f>
        <v>510</v>
      </c>
      <c r="D289" s="136">
        <f>25+235+250</f>
        <v>510</v>
      </c>
      <c r="E289" s="136">
        <f>25+235+250</f>
        <v>510</v>
      </c>
      <c r="F289" s="136">
        <v>520</v>
      </c>
      <c r="G289" s="46">
        <v>236774.5</v>
      </c>
    </row>
    <row r="290" spans="1:10" s="101" customFormat="1">
      <c r="A290" s="76"/>
      <c r="B290" s="62" t="s">
        <v>229</v>
      </c>
      <c r="C290" s="46">
        <v>220</v>
      </c>
      <c r="D290" s="136">
        <v>220</v>
      </c>
      <c r="E290" s="136">
        <v>220</v>
      </c>
      <c r="F290" s="136">
        <v>220</v>
      </c>
      <c r="G290" s="46">
        <v>57290</v>
      </c>
    </row>
    <row r="291" spans="1:10" s="106" customFormat="1">
      <c r="A291" s="105"/>
      <c r="B291" s="62" t="s">
        <v>203</v>
      </c>
      <c r="C291" s="112">
        <v>250</v>
      </c>
      <c r="D291" s="159">
        <v>250</v>
      </c>
      <c r="E291" s="159">
        <v>250</v>
      </c>
      <c r="F291" s="159">
        <v>250</v>
      </c>
      <c r="G291" s="112">
        <v>99513</v>
      </c>
    </row>
    <row r="292" spans="1:10">
      <c r="A292" s="74"/>
      <c r="B292" s="11"/>
      <c r="C292" s="69"/>
      <c r="D292" s="156"/>
      <c r="E292" s="156"/>
      <c r="F292" s="156"/>
      <c r="G292" s="69"/>
    </row>
    <row r="293" spans="1:10" s="6" customFormat="1">
      <c r="A293" s="52">
        <v>6171</v>
      </c>
      <c r="B293" s="53" t="s">
        <v>21</v>
      </c>
      <c r="C293" s="107">
        <f>SUM(C294:C296)</f>
        <v>103</v>
      </c>
      <c r="D293" s="154">
        <f>SUM(D294:D296)</f>
        <v>103</v>
      </c>
      <c r="E293" s="154">
        <f>SUM(E294:E296)</f>
        <v>103</v>
      </c>
      <c r="F293" s="154">
        <f>SUM(F294:F296)</f>
        <v>103</v>
      </c>
      <c r="G293" s="107">
        <f>SUM(G294:G296)</f>
        <v>46980</v>
      </c>
    </row>
    <row r="294" spans="1:10">
      <c r="A294" s="47"/>
      <c r="B294" s="54" t="s">
        <v>151</v>
      </c>
      <c r="C294" s="46">
        <v>15</v>
      </c>
      <c r="D294" s="136">
        <v>15</v>
      </c>
      <c r="E294" s="136">
        <v>15</v>
      </c>
      <c r="F294" s="136">
        <v>15</v>
      </c>
      <c r="G294" s="46">
        <v>11480</v>
      </c>
    </row>
    <row r="295" spans="1:10">
      <c r="A295" s="47"/>
      <c r="B295" s="54" t="s">
        <v>182</v>
      </c>
      <c r="C295" s="46">
        <v>15</v>
      </c>
      <c r="D295" s="136">
        <v>15</v>
      </c>
      <c r="E295" s="136">
        <v>15</v>
      </c>
      <c r="F295" s="136">
        <v>15</v>
      </c>
      <c r="G295" s="46">
        <v>0</v>
      </c>
    </row>
    <row r="296" spans="1:10">
      <c r="A296" s="47"/>
      <c r="B296" s="54" t="s">
        <v>158</v>
      </c>
      <c r="C296" s="46">
        <v>73</v>
      </c>
      <c r="D296" s="136">
        <v>73</v>
      </c>
      <c r="E296" s="136">
        <v>73</v>
      </c>
      <c r="F296" s="136">
        <v>73</v>
      </c>
      <c r="G296" s="46">
        <v>35500</v>
      </c>
    </row>
    <row r="297" spans="1:10">
      <c r="A297" s="7"/>
      <c r="B297" s="11"/>
      <c r="C297" s="37"/>
      <c r="D297" s="153"/>
      <c r="E297" s="153"/>
      <c r="F297" s="153"/>
      <c r="G297" s="37"/>
    </row>
    <row r="298" spans="1:10">
      <c r="A298" s="52">
        <v>6171</v>
      </c>
      <c r="B298" s="53" t="s">
        <v>40</v>
      </c>
      <c r="C298" s="107">
        <f>SUM(C299:C301)</f>
        <v>482</v>
      </c>
      <c r="D298" s="154">
        <f>SUM(D299:D301)</f>
        <v>2164</v>
      </c>
      <c r="E298" s="154">
        <f>SUM(E299:E301)</f>
        <v>2164</v>
      </c>
      <c r="F298" s="154">
        <f>SUM(F299:F301)</f>
        <v>2184</v>
      </c>
      <c r="G298" s="107">
        <f>SUM(G299:G301)</f>
        <v>1317978.22</v>
      </c>
    </row>
    <row r="299" spans="1:10">
      <c r="A299" s="70"/>
      <c r="B299" s="54" t="s">
        <v>39</v>
      </c>
      <c r="C299" s="112">
        <v>209</v>
      </c>
      <c r="D299" s="159">
        <v>209</v>
      </c>
      <c r="E299" s="159">
        <v>209</v>
      </c>
      <c r="F299" s="159">
        <v>229</v>
      </c>
      <c r="G299" s="112">
        <v>169002.8</v>
      </c>
    </row>
    <row r="300" spans="1:10">
      <c r="A300" s="70"/>
      <c r="B300" s="54" t="s">
        <v>205</v>
      </c>
      <c r="C300" s="112">
        <v>273</v>
      </c>
      <c r="D300" s="159">
        <v>273</v>
      </c>
      <c r="E300" s="159">
        <v>273</v>
      </c>
      <c r="F300" s="159">
        <v>273</v>
      </c>
      <c r="G300" s="112">
        <v>80217.600000000006</v>
      </c>
    </row>
    <row r="301" spans="1:10">
      <c r="A301" s="70"/>
      <c r="B301" s="54" t="s">
        <v>258</v>
      </c>
      <c r="C301" s="112"/>
      <c r="D301" s="159">
        <v>1682</v>
      </c>
      <c r="E301" s="159">
        <v>1682</v>
      </c>
      <c r="F301" s="159">
        <v>1682</v>
      </c>
      <c r="G301" s="112">
        <v>1068757.82</v>
      </c>
    </row>
    <row r="302" spans="1:10">
      <c r="A302" s="74"/>
      <c r="B302" s="11"/>
      <c r="C302" s="37"/>
      <c r="D302" s="153"/>
      <c r="E302" s="153"/>
      <c r="F302" s="153"/>
      <c r="G302" s="37"/>
    </row>
    <row r="303" spans="1:10">
      <c r="A303" s="52">
        <v>6171</v>
      </c>
      <c r="B303" s="53" t="s">
        <v>115</v>
      </c>
      <c r="C303" s="107">
        <f>SUM(C304:C305)</f>
        <v>50</v>
      </c>
      <c r="D303" s="154">
        <f>SUM(D304:D305)</f>
        <v>50</v>
      </c>
      <c r="E303" s="154">
        <f>SUM(E304:E305)</f>
        <v>50</v>
      </c>
      <c r="F303" s="154">
        <f>SUM(F304:F305)</f>
        <v>50</v>
      </c>
      <c r="G303" s="107">
        <f>SUM(G304:G305)</f>
        <v>0</v>
      </c>
      <c r="H303" s="37"/>
    </row>
    <row r="304" spans="1:10">
      <c r="A304" s="70"/>
      <c r="B304" s="54" t="s">
        <v>156</v>
      </c>
      <c r="C304" s="46">
        <v>0</v>
      </c>
      <c r="D304" s="136">
        <v>0</v>
      </c>
      <c r="E304" s="136">
        <v>0</v>
      </c>
      <c r="F304" s="136">
        <v>0</v>
      </c>
      <c r="G304" s="46">
        <v>0</v>
      </c>
      <c r="J304" s="37"/>
    </row>
    <row r="305" spans="1:7">
      <c r="A305" s="70"/>
      <c r="B305" s="54" t="s">
        <v>157</v>
      </c>
      <c r="C305" s="46">
        <v>50</v>
      </c>
      <c r="D305" s="136">
        <v>50</v>
      </c>
      <c r="E305" s="136">
        <v>50</v>
      </c>
      <c r="F305" s="136">
        <v>50</v>
      </c>
      <c r="G305" s="46">
        <v>0</v>
      </c>
    </row>
    <row r="306" spans="1:7">
      <c r="A306" s="74"/>
      <c r="B306" s="11"/>
      <c r="C306" s="37"/>
      <c r="D306" s="153"/>
      <c r="E306" s="153"/>
      <c r="F306" s="153"/>
      <c r="G306" s="37"/>
    </row>
    <row r="307" spans="1:7">
      <c r="A307" s="52">
        <v>6310</v>
      </c>
      <c r="B307" s="53" t="s">
        <v>91</v>
      </c>
      <c r="C307" s="107">
        <f>SUM(C309:C311)</f>
        <v>193</v>
      </c>
      <c r="D307" s="154">
        <f>SUM(D308:D311)</f>
        <v>208</v>
      </c>
      <c r="E307" s="154">
        <f>SUM(E308:E311)</f>
        <v>208</v>
      </c>
      <c r="F307" s="154">
        <f>SUM(F308:F312)</f>
        <v>209</v>
      </c>
      <c r="G307" s="107">
        <f>SUM(G308:G312)</f>
        <v>85687.66</v>
      </c>
    </row>
    <row r="308" spans="1:7">
      <c r="A308" s="61"/>
      <c r="B308" s="62" t="s">
        <v>310</v>
      </c>
      <c r="C308" s="112"/>
      <c r="D308" s="159">
        <v>1</v>
      </c>
      <c r="E308" s="159">
        <v>1</v>
      </c>
      <c r="F308" s="159">
        <v>1</v>
      </c>
      <c r="G308" s="112">
        <v>32.42</v>
      </c>
    </row>
    <row r="309" spans="1:7">
      <c r="A309" s="75"/>
      <c r="B309" s="54" t="s">
        <v>48</v>
      </c>
      <c r="C309" s="46">
        <v>90</v>
      </c>
      <c r="D309" s="136">
        <v>97</v>
      </c>
      <c r="E309" s="136">
        <v>97</v>
      </c>
      <c r="F309" s="136">
        <v>97</v>
      </c>
      <c r="G309" s="46">
        <v>46128.160000000003</v>
      </c>
    </row>
    <row r="310" spans="1:7">
      <c r="A310" s="75"/>
      <c r="B310" s="54" t="s">
        <v>49</v>
      </c>
      <c r="C310" s="46">
        <v>100</v>
      </c>
      <c r="D310" s="136">
        <v>107</v>
      </c>
      <c r="E310" s="136">
        <v>107</v>
      </c>
      <c r="F310" s="136">
        <v>107</v>
      </c>
      <c r="G310" s="46">
        <v>37967.08</v>
      </c>
    </row>
    <row r="311" spans="1:7">
      <c r="A311" s="75"/>
      <c r="B311" s="54" t="s">
        <v>50</v>
      </c>
      <c r="C311" s="46">
        <v>3</v>
      </c>
      <c r="D311" s="136">
        <v>3</v>
      </c>
      <c r="E311" s="136">
        <v>3</v>
      </c>
      <c r="F311" s="136">
        <v>3</v>
      </c>
      <c r="G311" s="46">
        <v>1553</v>
      </c>
    </row>
    <row r="312" spans="1:7">
      <c r="A312" s="75"/>
      <c r="B312" s="54" t="s">
        <v>341</v>
      </c>
      <c r="C312" s="46"/>
      <c r="D312" s="136"/>
      <c r="E312" s="136"/>
      <c r="F312" s="136">
        <v>1</v>
      </c>
      <c r="G312" s="46">
        <v>7</v>
      </c>
    </row>
    <row r="313" spans="1:7">
      <c r="A313" s="84"/>
      <c r="B313" s="12"/>
      <c r="C313" s="37"/>
      <c r="D313" s="153"/>
      <c r="E313" s="153"/>
      <c r="F313" s="153"/>
      <c r="G313" s="37"/>
    </row>
    <row r="314" spans="1:7">
      <c r="A314" s="52">
        <v>6320</v>
      </c>
      <c r="B314" s="53" t="s">
        <v>133</v>
      </c>
      <c r="C314" s="120">
        <v>840</v>
      </c>
      <c r="D314" s="160">
        <v>840</v>
      </c>
      <c r="E314" s="160">
        <v>840</v>
      </c>
      <c r="F314" s="160">
        <v>840</v>
      </c>
      <c r="G314" s="120">
        <v>467477</v>
      </c>
    </row>
    <row r="315" spans="1:7">
      <c r="A315" s="84"/>
      <c r="B315" s="12"/>
      <c r="C315" s="37"/>
      <c r="D315" s="153"/>
      <c r="E315" s="153"/>
      <c r="F315" s="153"/>
      <c r="G315" s="37"/>
    </row>
    <row r="316" spans="1:7">
      <c r="A316" s="52">
        <v>6399</v>
      </c>
      <c r="B316" s="53" t="s">
        <v>83</v>
      </c>
      <c r="C316" s="107">
        <f>SUM(C317:C317)</f>
        <v>1000</v>
      </c>
      <c r="D316" s="154">
        <f>SUM(D317:D317)</f>
        <v>1000</v>
      </c>
      <c r="E316" s="154">
        <f>SUM(E317:E317)</f>
        <v>1000</v>
      </c>
      <c r="F316" s="154">
        <f>SUM(F317:F317)</f>
        <v>1000</v>
      </c>
      <c r="G316" s="107">
        <f>SUM(G317:G317)</f>
        <v>210255</v>
      </c>
    </row>
    <row r="317" spans="1:7">
      <c r="A317" s="75"/>
      <c r="B317" s="54" t="s">
        <v>93</v>
      </c>
      <c r="C317" s="46">
        <v>1000</v>
      </c>
      <c r="D317" s="136">
        <v>1000</v>
      </c>
      <c r="E317" s="136">
        <v>1000</v>
      </c>
      <c r="F317" s="136">
        <v>1000</v>
      </c>
      <c r="G317" s="46">
        <v>210255</v>
      </c>
    </row>
    <row r="318" spans="1:7">
      <c r="A318" s="84"/>
      <c r="B318" s="12"/>
      <c r="C318" s="37"/>
      <c r="D318" s="153"/>
      <c r="E318" s="153"/>
      <c r="F318" s="153"/>
      <c r="G318" s="37"/>
    </row>
    <row r="319" spans="1:7">
      <c r="A319" s="83">
        <v>6402</v>
      </c>
      <c r="B319" s="82" t="s">
        <v>260</v>
      </c>
      <c r="C319" s="120">
        <f>SUM(C322)</f>
        <v>0</v>
      </c>
      <c r="D319" s="160">
        <f>SUM(D320:D322)</f>
        <v>12</v>
      </c>
      <c r="E319" s="160">
        <f>SUM(E320:E322)</f>
        <v>12</v>
      </c>
      <c r="F319" s="160">
        <f>SUM(F320:F322)</f>
        <v>12</v>
      </c>
      <c r="G319" s="160">
        <f>SUM(G320:G322)</f>
        <v>11767</v>
      </c>
    </row>
    <row r="320" spans="1:7">
      <c r="A320" s="61"/>
      <c r="B320" s="62" t="s">
        <v>311</v>
      </c>
      <c r="C320" s="112"/>
      <c r="D320" s="159">
        <v>9.5</v>
      </c>
      <c r="E320" s="159">
        <v>9.5</v>
      </c>
      <c r="F320" s="159">
        <v>9.5</v>
      </c>
      <c r="G320" s="112">
        <v>9264</v>
      </c>
    </row>
    <row r="321" spans="1:7">
      <c r="A321" s="61"/>
      <c r="B321" s="62" t="s">
        <v>312</v>
      </c>
      <c r="C321" s="112"/>
      <c r="D321" s="159">
        <v>2.5</v>
      </c>
      <c r="E321" s="159">
        <v>2.5</v>
      </c>
      <c r="F321" s="159">
        <v>2.5</v>
      </c>
      <c r="G321" s="112">
        <v>2503</v>
      </c>
    </row>
    <row r="322" spans="1:7">
      <c r="A322" s="75"/>
      <c r="B322" s="131"/>
      <c r="C322" s="46"/>
      <c r="D322" s="136"/>
      <c r="E322" s="136"/>
      <c r="F322" s="136"/>
      <c r="G322" s="46"/>
    </row>
    <row r="323" spans="1:7">
      <c r="A323" s="84"/>
      <c r="B323" s="12"/>
      <c r="C323" s="37"/>
      <c r="D323" s="153"/>
      <c r="E323" s="153"/>
      <c r="F323" s="153"/>
      <c r="G323" s="37"/>
    </row>
    <row r="324" spans="1:7">
      <c r="A324" s="83">
        <v>6409</v>
      </c>
      <c r="B324" s="82" t="s">
        <v>259</v>
      </c>
      <c r="C324" s="120">
        <f>SUM(C325:C326)</f>
        <v>0</v>
      </c>
      <c r="D324" s="160">
        <f>SUM(D325:D326)</f>
        <v>0</v>
      </c>
      <c r="E324" s="160">
        <f>SUM(E325:E326)</f>
        <v>0</v>
      </c>
      <c r="F324" s="160">
        <f>SUM(F325)</f>
        <v>47.5</v>
      </c>
      <c r="G324" s="120">
        <f>SUM(G325:G326)</f>
        <v>51846.69</v>
      </c>
    </row>
    <row r="325" spans="1:7" s="101" customFormat="1">
      <c r="A325" s="61"/>
      <c r="B325" s="187" t="s">
        <v>346</v>
      </c>
      <c r="C325" s="112"/>
      <c r="D325" s="159"/>
      <c r="E325" s="159"/>
      <c r="F325" s="159">
        <v>47.5</v>
      </c>
      <c r="G325" s="112">
        <v>47165.69</v>
      </c>
    </row>
    <row r="326" spans="1:7">
      <c r="A326" s="75"/>
      <c r="B326" s="54" t="s">
        <v>261</v>
      </c>
      <c r="C326" s="46"/>
      <c r="D326" s="136"/>
      <c r="E326" s="136"/>
      <c r="F326" s="136"/>
      <c r="G326" s="46">
        <v>4681</v>
      </c>
    </row>
    <row r="327" spans="1:7">
      <c r="A327" s="84"/>
      <c r="B327" s="12"/>
      <c r="C327" s="37"/>
      <c r="D327" s="153"/>
      <c r="E327" s="153"/>
      <c r="F327" s="153"/>
      <c r="G327" s="37"/>
    </row>
    <row r="328" spans="1:7" s="27" customFormat="1">
      <c r="A328" s="83"/>
      <c r="B328" s="82" t="s">
        <v>168</v>
      </c>
      <c r="C328" s="120">
        <v>3571</v>
      </c>
      <c r="D328" s="160">
        <v>7985.5</v>
      </c>
      <c r="E328" s="160">
        <v>7985.5</v>
      </c>
      <c r="F328" s="160">
        <v>646</v>
      </c>
      <c r="G328" s="120">
        <v>0</v>
      </c>
    </row>
    <row r="329" spans="1:7" s="16" customFormat="1">
      <c r="A329" s="3"/>
      <c r="B329" s="9"/>
      <c r="C329" s="37"/>
      <c r="D329" s="153"/>
      <c r="E329" s="153"/>
      <c r="F329" s="153"/>
      <c r="G329" s="37"/>
    </row>
    <row r="330" spans="1:7">
      <c r="A330" s="85" t="s">
        <v>137</v>
      </c>
      <c r="B330" s="10"/>
      <c r="C330" s="86">
        <f>C328+C316+C314+C307+C303+C298+C293+C282+C271+C257+C253+C247+C237+C234+C231+C228+C191+C184+C172+C159+C154+C151+C148+C143+C136+C131+C124+C121+C116+C114+C110+C100+C91+C87+C81+C78+C65+C54+C49+C42+C34+C19+C13+C10+C6+C287+C107+C324+C319+C39</f>
        <v>146335</v>
      </c>
      <c r="D330" s="188">
        <f>D328+D316+D314+D307+D303+D298+D293+D282+D271+D257+D253+D247+D237+D234+D231+D228+D191+D184+D172+D159+D154+D151+D148+D143+D136+D131+D124+D121+D116+D114+D110+D100+D91+D87+D81+D78+D65+D54+D49+D42+D34+D19+D13+D10+D6+D287+D107+D324+D319+D39+D169+D118+D225+D222+D219+D216+D212+D208+D205+D201+D196</f>
        <v>205045</v>
      </c>
      <c r="E330" s="188">
        <f>E328+E316+E314+E307+E303+E298+E293+E282+E271+E257+E253+E247+E237+E234+E231+E228+E191+E184+E172+E159+E154+E151+E148+E143+E136+E131+E124+E121+E116+E114+E110+E100+E91+E87+E81+E78+E65+E54+E49+E42+E34+E19+E13+E10+E6+E287+E107+E324+E319+E39+E169+E118+E225+E222+E219+E216+E212+E208+E205+E201+E196</f>
        <v>205045</v>
      </c>
      <c r="F330" s="188">
        <f>F328+F316+F314+F307+F303+F298+F293+F282+F271+F257+F253+F247+F237+F234+F231+F228+F191+F184+F172+F159+F154+F151+F148+F143+F136+F131+F124+F121+F116+F114+F110+F100+F91+F87+F81+F78+F65+F54+F49+F42+F34+F19+F13+F10+F6+F287+F107+F324+F319+F39+F169+F118+F225+F222+F219+F216+F212+F208+F205+F201+F196+F279+F188</f>
        <v>207331</v>
      </c>
      <c r="G330" s="86">
        <f>G328+G316+G314+G307+G303+G298+G293+G282+G271+G257+G253+G247+G237+G234+G231+G228+G191+G184+G172+G159+G154+G151+G148+G143+G136+G131+G124+G121+G116+G114+G110+G100+G91+G87+G81+G78+G65+G54+G49+G42+G34+G19+G13+G10+G6+G287+G107+G324+G319+G39+G169+G118+G225+G222+G219+G216+G212+G208+G205+G201+G196+G279+G188</f>
        <v>79880275.040000021</v>
      </c>
    </row>
    <row r="331" spans="1:7" s="101" customFormat="1">
      <c r="A331" s="115"/>
      <c r="B331" s="116"/>
      <c r="C331" s="97" t="s">
        <v>144</v>
      </c>
      <c r="D331" s="163" t="s">
        <v>313</v>
      </c>
      <c r="E331" s="163" t="s">
        <v>313</v>
      </c>
      <c r="F331" s="163" t="s">
        <v>313</v>
      </c>
      <c r="G331" s="97" t="s">
        <v>144</v>
      </c>
    </row>
    <row r="332" spans="1:7" s="101" customFormat="1">
      <c r="A332" s="115"/>
      <c r="B332" s="116"/>
      <c r="C332" s="121">
        <v>146335</v>
      </c>
      <c r="D332" s="164">
        <v>205045</v>
      </c>
      <c r="E332" s="164">
        <v>205045</v>
      </c>
      <c r="F332" s="164">
        <v>207331</v>
      </c>
      <c r="G332" s="121">
        <v>79880275.040000007</v>
      </c>
    </row>
    <row r="334" spans="1:7" ht="26.25">
      <c r="B334" s="13"/>
    </row>
    <row r="335" spans="1:7">
      <c r="G335" s="37"/>
    </row>
    <row r="347" spans="1:2">
      <c r="A347" s="6"/>
    </row>
    <row r="349" spans="1:2">
      <c r="A349" s="6"/>
      <c r="B349" s="14"/>
    </row>
  </sheetData>
  <phoneticPr fontId="2" type="noConversion"/>
  <pageMargins left="0.74803149606299213" right="0.74803149606299213" top="0.67" bottom="0.43" header="0.51181102362204722" footer="0.3"/>
  <pageSetup paperSize="9" fitToHeight="0" orientation="landscape" r:id="rId1"/>
  <headerFooter alignWithMargins="0"/>
  <rowBreaks count="9" manualBreakCount="9">
    <brk id="32" max="6" man="1"/>
    <brk id="64" max="6" man="1"/>
    <brk id="99" max="6" man="1"/>
    <brk id="130" max="6" man="1"/>
    <brk id="167" max="6" man="1"/>
    <brk id="195" max="9" man="1"/>
    <brk id="224" max="9" man="1"/>
    <brk id="256" max="9" man="1"/>
    <brk id="291" max="6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8"/>
  <sheetViews>
    <sheetView topLeftCell="A7" zoomScaleNormal="100" workbookViewId="0">
      <selection activeCell="I20" sqref="I20"/>
    </sheetView>
  </sheetViews>
  <sheetFormatPr defaultRowHeight="12.75"/>
  <cols>
    <col min="1" max="1" width="8.140625" style="2" customWidth="1"/>
    <col min="2" max="2" width="48.5703125" style="2" customWidth="1"/>
    <col min="3" max="3" width="16.5703125" style="2" customWidth="1"/>
    <col min="4" max="6" width="16.5703125" style="137" customWidth="1"/>
    <col min="7" max="7" width="16.5703125" style="2" customWidth="1"/>
    <col min="8" max="16384" width="9.140625" style="2"/>
  </cols>
  <sheetData>
    <row r="1" spans="1:7" ht="18.75">
      <c r="A1" s="1" t="s">
        <v>227</v>
      </c>
    </row>
    <row r="2" spans="1:7">
      <c r="C2" s="15"/>
      <c r="D2" s="149"/>
      <c r="E2" s="149"/>
      <c r="F2" s="149"/>
      <c r="G2" s="15"/>
    </row>
    <row r="3" spans="1:7">
      <c r="A3" s="16"/>
      <c r="B3" s="16"/>
      <c r="C3" s="96" t="s">
        <v>4</v>
      </c>
      <c r="D3" s="169"/>
      <c r="E3" s="169"/>
      <c r="F3" s="169"/>
      <c r="G3" s="96" t="s">
        <v>230</v>
      </c>
    </row>
    <row r="4" spans="1:7" ht="39.75" customHeight="1">
      <c r="A4" s="17" t="s">
        <v>73</v>
      </c>
      <c r="B4" s="17" t="s">
        <v>74</v>
      </c>
      <c r="C4" s="108" t="s">
        <v>228</v>
      </c>
      <c r="D4" s="185" t="s">
        <v>315</v>
      </c>
      <c r="E4" s="185" t="s">
        <v>368</v>
      </c>
      <c r="F4" s="185" t="s">
        <v>353</v>
      </c>
      <c r="G4" s="108" t="s">
        <v>366</v>
      </c>
    </row>
    <row r="5" spans="1:7">
      <c r="A5" s="16"/>
      <c r="B5" s="16"/>
    </row>
    <row r="6" spans="1:7">
      <c r="A6" s="6" t="s">
        <v>150</v>
      </c>
    </row>
    <row r="7" spans="1:7">
      <c r="A7" s="6"/>
    </row>
    <row r="8" spans="1:7">
      <c r="B8" s="87"/>
    </row>
    <row r="9" spans="1:7" ht="26.25" customHeight="1">
      <c r="A9" s="88">
        <v>8115</v>
      </c>
      <c r="B9" s="89" t="s">
        <v>37</v>
      </c>
      <c r="C9" s="46">
        <v>0</v>
      </c>
      <c r="D9" s="136">
        <v>57094</v>
      </c>
      <c r="E9" s="136">
        <v>57094</v>
      </c>
      <c r="F9" s="136">
        <v>57094</v>
      </c>
      <c r="G9" s="46">
        <v>22221293.010000002</v>
      </c>
    </row>
    <row r="10" spans="1:7" ht="26.25" customHeight="1">
      <c r="A10" s="88">
        <v>8118</v>
      </c>
      <c r="B10" s="89" t="s">
        <v>263</v>
      </c>
      <c r="C10" s="46"/>
      <c r="D10" s="136">
        <v>-20000</v>
      </c>
      <c r="E10" s="136">
        <v>-20000</v>
      </c>
      <c r="F10" s="136">
        <v>-20000</v>
      </c>
      <c r="G10" s="46">
        <v>-25000000</v>
      </c>
    </row>
    <row r="11" spans="1:7">
      <c r="A11" s="88">
        <v>8123</v>
      </c>
      <c r="B11" s="89" t="s">
        <v>216</v>
      </c>
      <c r="C11" s="46">
        <v>0</v>
      </c>
      <c r="D11" s="136">
        <v>18000</v>
      </c>
      <c r="E11" s="136">
        <v>18000</v>
      </c>
      <c r="F11" s="136">
        <v>18000</v>
      </c>
      <c r="G11" s="46"/>
    </row>
    <row r="12" spans="1:7">
      <c r="A12" s="88">
        <v>8124</v>
      </c>
      <c r="B12" s="89" t="s">
        <v>264</v>
      </c>
      <c r="C12" s="46"/>
      <c r="D12" s="136">
        <v>-109</v>
      </c>
      <c r="E12" s="136">
        <v>-109</v>
      </c>
      <c r="F12" s="136">
        <v>-109</v>
      </c>
      <c r="G12" s="46">
        <v>-109375</v>
      </c>
    </row>
    <row r="13" spans="1:7">
      <c r="A13" s="90">
        <v>8124</v>
      </c>
      <c r="B13" s="91" t="s">
        <v>113</v>
      </c>
      <c r="C13" s="46">
        <v>-715</v>
      </c>
      <c r="D13" s="136">
        <v>-775</v>
      </c>
      <c r="E13" s="136">
        <v>-775</v>
      </c>
      <c r="F13" s="136">
        <v>-775</v>
      </c>
      <c r="G13" s="46">
        <v>-416710</v>
      </c>
    </row>
    <row r="14" spans="1:7">
      <c r="A14" s="90">
        <v>8124</v>
      </c>
      <c r="B14" s="91" t="s">
        <v>111</v>
      </c>
      <c r="C14" s="46">
        <v>-1980</v>
      </c>
      <c r="D14" s="136">
        <v>-2145</v>
      </c>
      <c r="E14" s="136">
        <v>-2145</v>
      </c>
      <c r="F14" s="136">
        <v>-2145</v>
      </c>
      <c r="G14" s="46">
        <v>-1153642</v>
      </c>
    </row>
    <row r="15" spans="1:7" ht="25.5">
      <c r="A15" s="90">
        <v>8901</v>
      </c>
      <c r="B15" s="54" t="s">
        <v>170</v>
      </c>
      <c r="C15" s="46">
        <v>0</v>
      </c>
      <c r="D15" s="136">
        <v>0</v>
      </c>
      <c r="E15" s="136">
        <v>0</v>
      </c>
      <c r="F15" s="136">
        <v>0</v>
      </c>
      <c r="G15" s="46">
        <v>-642237.19999999995</v>
      </c>
    </row>
    <row r="16" spans="1:7">
      <c r="A16" s="5"/>
      <c r="B16" s="5"/>
    </row>
    <row r="17" spans="1:7">
      <c r="A17" s="5"/>
      <c r="B17" s="5"/>
    </row>
    <row r="18" spans="1:7">
      <c r="A18" s="33" t="s">
        <v>36</v>
      </c>
      <c r="B18" s="34"/>
      <c r="C18" s="113">
        <f>SUM(C9:C17)</f>
        <v>-2695</v>
      </c>
      <c r="D18" s="170">
        <f>SUM(D9:D17)</f>
        <v>52065</v>
      </c>
      <c r="E18" s="170">
        <f>SUM(E9:E17)</f>
        <v>52065</v>
      </c>
      <c r="F18" s="170">
        <f>SUM(F9:F17)</f>
        <v>52065</v>
      </c>
      <c r="G18" s="170">
        <f>SUM(G9:G17)</f>
        <v>-5100671.1899999985</v>
      </c>
    </row>
  </sheetData>
  <phoneticPr fontId="2" type="noConversion"/>
  <pageMargins left="0.74803149606299213" right="0.74803149606299213" top="0.98425196850393704" bottom="0.98425196850393704" header="0.51181102362204722" footer="0.51181102362204722"/>
  <pageSetup paperSize="9" scale="9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F7A6D0D1DB3ED4D95448CAA01A2BCF1" ma:contentTypeVersion="0" ma:contentTypeDescription="Vytvoří nový dokument" ma:contentTypeScope="" ma:versionID="fe75a298981810b3999de703c6070587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e5030a4fb49af6ac1945304746faa32a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EFCB7E6-9408-4FD4-BEF1-58CE1F78E12F}"/>
</file>

<file path=customXml/itemProps2.xml><?xml version="1.0" encoding="utf-8"?>
<ds:datastoreItem xmlns:ds="http://schemas.openxmlformats.org/officeDocument/2006/customXml" ds:itemID="{98D5AB32-F008-4ADB-B188-EB7FD0A3A26C}"/>
</file>

<file path=customXml/itemProps3.xml><?xml version="1.0" encoding="utf-8"?>
<ds:datastoreItem xmlns:ds="http://schemas.openxmlformats.org/officeDocument/2006/customXml" ds:itemID="{003B401A-733A-4313-8DD9-B867F8600D6A}"/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Pages>0</Pages>
  <Words>0</Words>
  <Characters>0</Characters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3</vt:i4>
      </vt:variant>
    </vt:vector>
  </HeadingPairs>
  <TitlesOfParts>
    <vt:vector size="6" baseType="lpstr">
      <vt:lpstr>příjmy 2017</vt:lpstr>
      <vt:lpstr>výdaje 2017</vt:lpstr>
      <vt:lpstr>financování 2017</vt:lpstr>
      <vt:lpstr>'financování 2017'!Oblast_tisku</vt:lpstr>
      <vt:lpstr>'příjmy 2017'!Oblast_tisku</vt:lpstr>
      <vt:lpstr>'výdaje 2017'!Oblast_tisku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Kamila</dc:creator>
  <cp:lastModifiedBy>K.Nenutilova</cp:lastModifiedBy>
  <cp:revision>0</cp:revision>
  <cp:lastPrinted>2017-07-26T10:37:52Z</cp:lastPrinted>
  <dcterms:created xsi:type="dcterms:W3CDTF">1601-01-01T00:00:00Z</dcterms:created>
  <dcterms:modified xsi:type="dcterms:W3CDTF">2017-08-17T08:26:02Z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0x0101004F7A6D0D1DB3ED4D95448CAA01A2BCF1</vt:lpwstr>
  </property>
</Properties>
</file>