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O:\2017\Závěrečný účet za rok 2017\"/>
    </mc:Choice>
  </mc:AlternateContent>
  <xr:revisionPtr revIDLastSave="0" documentId="12_ncr:500000_{7CAC74FF-2DC4-49A0-9F04-C927C207F767}" xr6:coauthVersionLast="31" xr6:coauthVersionMax="31" xr10:uidLastSave="{00000000-0000-0000-0000-000000000000}"/>
  <bookViews>
    <workbookView xWindow="-15" yWindow="-15" windowWidth="10320" windowHeight="8460" activeTab="4" xr2:uid="{00000000-000D-0000-FFFF-FFFF00000000}"/>
  </bookViews>
  <sheets>
    <sheet name="plnění daňových příjmů" sheetId="4" r:id="rId1"/>
    <sheet name="vývoj daňových příjmů" sheetId="5" r:id="rId2"/>
    <sheet name="dotace" sheetId="6" r:id="rId3"/>
    <sheet name="dotace MPR" sheetId="8" r:id="rId4"/>
    <sheet name="převody" sheetId="16" r:id="rId5"/>
    <sheet name="podpora" sheetId="17" r:id="rId6"/>
    <sheet name="zůstatky účtů" sheetId="9" r:id="rId7"/>
    <sheet name="pohyb na účtech" sheetId="11" r:id="rId8"/>
    <sheet name="rekapitulace" sheetId="10" r:id="rId9"/>
    <sheet name="splácení úvěrů" sheetId="12" r:id="rId10"/>
  </sheets>
  <definedNames>
    <definedName name="_xlnm.Print_Area" localSheetId="2">dotace!$A$1:$D$40</definedName>
  </definedNames>
  <calcPr calcId="162913"/>
</workbook>
</file>

<file path=xl/calcChain.xml><?xml version="1.0" encoding="utf-8"?>
<calcChain xmlns="http://schemas.openxmlformats.org/spreadsheetml/2006/main">
  <c r="D53" i="16" l="1"/>
  <c r="L13" i="8" l="1"/>
  <c r="K13" i="8"/>
  <c r="J13" i="8"/>
  <c r="I13" i="8"/>
  <c r="H13" i="8"/>
  <c r="G13" i="8"/>
  <c r="F13" i="8"/>
  <c r="E13" i="8"/>
  <c r="B48" i="17"/>
  <c r="B32" i="17"/>
  <c r="B40" i="17"/>
  <c r="B77" i="17"/>
  <c r="N15" i="11"/>
  <c r="N21" i="11"/>
  <c r="O20" i="11"/>
  <c r="N8" i="11"/>
  <c r="N9" i="11"/>
  <c r="N10" i="11"/>
  <c r="N20" i="11" s="1"/>
  <c r="N11" i="11"/>
  <c r="N12" i="11"/>
  <c r="N13" i="11"/>
  <c r="N14" i="11"/>
  <c r="N16" i="11"/>
  <c r="N17" i="11"/>
  <c r="N18" i="11"/>
  <c r="N19" i="11"/>
  <c r="E46" i="12"/>
  <c r="B36" i="6"/>
  <c r="C36" i="6"/>
  <c r="D37" i="6"/>
  <c r="D34" i="6"/>
  <c r="D36" i="6" s="1"/>
  <c r="D35" i="6"/>
  <c r="M13" i="5"/>
  <c r="C16" i="9"/>
  <c r="B91" i="17"/>
  <c r="B63" i="17"/>
  <c r="B10" i="10"/>
  <c r="B13" i="10" s="1"/>
  <c r="B18" i="10" s="1"/>
  <c r="L21" i="11"/>
  <c r="L8" i="11"/>
  <c r="L20" i="11" s="1"/>
  <c r="L9" i="11"/>
  <c r="L10" i="11"/>
  <c r="L11" i="11"/>
  <c r="L12" i="11"/>
  <c r="L13" i="11"/>
  <c r="L14" i="11"/>
  <c r="L16" i="11"/>
  <c r="L17" i="11"/>
  <c r="L18" i="11"/>
  <c r="L19" i="11"/>
  <c r="C8" i="6"/>
  <c r="C27" i="6" s="1"/>
  <c r="B8" i="6"/>
  <c r="M20" i="11"/>
  <c r="L13" i="5"/>
  <c r="I23" i="4"/>
  <c r="H22" i="4"/>
  <c r="H25" i="4"/>
  <c r="G22" i="4"/>
  <c r="G25" i="4"/>
  <c r="F22" i="4"/>
  <c r="F25" i="4"/>
  <c r="E22" i="4"/>
  <c r="E25" i="4"/>
  <c r="D22" i="4"/>
  <c r="D25" i="4"/>
  <c r="C22" i="4"/>
  <c r="C25" i="4"/>
  <c r="B22" i="4"/>
  <c r="B25" i="4"/>
  <c r="I21" i="4"/>
  <c r="I20" i="4"/>
  <c r="I19" i="4"/>
  <c r="I18" i="4"/>
  <c r="I17" i="4"/>
  <c r="I16" i="4"/>
  <c r="I15" i="4"/>
  <c r="I14" i="4"/>
  <c r="I13" i="4"/>
  <c r="I12" i="4"/>
  <c r="I11" i="4"/>
  <c r="I10" i="4"/>
  <c r="I22" i="4" s="1"/>
  <c r="I25" i="4" s="1"/>
  <c r="H21" i="11"/>
  <c r="F21" i="11"/>
  <c r="D21" i="11"/>
  <c r="H19" i="11"/>
  <c r="F19" i="11"/>
  <c r="D19" i="11"/>
  <c r="H18" i="11"/>
  <c r="D18" i="11"/>
  <c r="H17" i="11"/>
  <c r="F17" i="11"/>
  <c r="D17" i="11"/>
  <c r="H16" i="11"/>
  <c r="F16" i="11"/>
  <c r="D16" i="11"/>
  <c r="H14" i="11"/>
  <c r="F14" i="11"/>
  <c r="D14" i="11"/>
  <c r="H13" i="11"/>
  <c r="F13" i="11"/>
  <c r="D13" i="11"/>
  <c r="H12" i="11"/>
  <c r="F12" i="11"/>
  <c r="D12" i="11"/>
  <c r="H11" i="11"/>
  <c r="F11" i="11"/>
  <c r="D11" i="11"/>
  <c r="H10" i="11"/>
  <c r="F10" i="11"/>
  <c r="D10" i="11"/>
  <c r="H9" i="11"/>
  <c r="H8" i="11"/>
  <c r="H20" i="11" s="1"/>
  <c r="F9" i="11"/>
  <c r="D9" i="11"/>
  <c r="D20" i="11"/>
  <c r="F8" i="11"/>
  <c r="F20" i="11" s="1"/>
  <c r="D8" i="11"/>
  <c r="K13" i="5"/>
  <c r="J21" i="11"/>
  <c r="J18" i="11"/>
  <c r="K20" i="11"/>
  <c r="J8" i="11"/>
  <c r="J9" i="11"/>
  <c r="J10" i="11"/>
  <c r="J11" i="11"/>
  <c r="J12" i="11"/>
  <c r="J20" i="11" s="1"/>
  <c r="J13" i="11"/>
  <c r="J14" i="11"/>
  <c r="J16" i="11"/>
  <c r="J17" i="11"/>
  <c r="J19" i="11"/>
  <c r="C20" i="11"/>
  <c r="E20" i="11"/>
  <c r="G20" i="11"/>
  <c r="I20" i="11"/>
  <c r="C18" i="9"/>
  <c r="C19" i="9"/>
  <c r="C26" i="6"/>
  <c r="B26" i="6"/>
  <c r="B27" i="6" s="1"/>
  <c r="J13" i="5"/>
  <c r="I13" i="5"/>
  <c r="H13" i="5"/>
  <c r="G13" i="5"/>
  <c r="F13" i="5"/>
  <c r="E13" i="5"/>
  <c r="D13" i="5"/>
  <c r="C13" i="5"/>
</calcChain>
</file>

<file path=xl/sharedStrings.xml><?xml version="1.0" encoding="utf-8"?>
<sst xmlns="http://schemas.openxmlformats.org/spreadsheetml/2006/main" count="432" uniqueCount="381">
  <si>
    <t xml:space="preserve">Částka je zapracována dle požadavku ORM. Jedná se o přesun z roku 2017 na úhradu rozpracovaných a připravovaných podkladů a dokumentů k problematice veřejných prostranství, např. projektová příprava v oblasti motorové, cyklo a pěší dopravy vč. parkování. </t>
  </si>
  <si>
    <t>Částka je zapracována na základě požadavku ORM. Jedná se o převod finančních prostředků, které byly na tuto akci vyčleněny v roce 2017. V roce 2017  bylo vyčerpáno cca 85,00 tis. Kč, nevyčerpáno tedy 134,00 tis. Kč. Požadavek na převod na tuto akci je 49,00 tis. Kč, zbylých 85,00 tis. Kč nebude čerpáno z důvodu, že pominula potřeba zhotovení geometrického plánu a zaplacení poplatku za vynětí ze zemědělského půdního fondu.</t>
  </si>
  <si>
    <t>Částka je zapracována dle požadavku OISM. 1) Jedná se převod z roku 2017. Rozpočet na tuto akci v roce 2017 byl 600,00 tis. Kč, čerpání 14,00 tis. Kč. 2) nový požadavek ve výši 300,00 tis. Kč na novou povrchovou úpravu (živičný povrch) vstupu do parku v úseku od ul. Lidické k rozcestí za M-klubem. Práce navážou na již prováděné úpravy zahájené v roce 2017, které obsahují ostatní veškeré úpravy - oplocení, mobiliář, zeleň, obrubníky apod.</t>
  </si>
  <si>
    <t>Částka je zapracována dle požadavku OISM. Jedná se převod z roku 2017 na zpracování projektové dokumentace. Rozpočet v r. 2017 byl 75,00 tis. Kč, čerpání cca 12,00 tis. Kč. Náklady na realizaci akce se budou přibližně 1 mil. Kč - jedná se o hrubý odhad, přesnější náklady budou známy až po vyhotovení PD.</t>
  </si>
  <si>
    <r>
      <t>Částky jsou zapracované dle požadavku OISM. Jedná se o</t>
    </r>
    <r>
      <rPr>
        <b/>
        <sz val="8"/>
        <rFont val="Calibri"/>
        <family val="2"/>
        <charset val="238"/>
      </rPr>
      <t xml:space="preserve"> převod 50,00 tis. Kč </t>
    </r>
    <r>
      <rPr>
        <sz val="8"/>
        <rFont val="Calibri"/>
        <family val="2"/>
        <charset val="238"/>
      </rPr>
      <t xml:space="preserve">z r. 2017 na aktualizaci projektové dokumentace. Rozpočet v r. 2017 byl 50,00 tis. Kč, čerpání 0,- Kč. </t>
    </r>
    <r>
      <rPr>
        <b/>
        <sz val="8"/>
        <rFont val="Calibri"/>
        <family val="2"/>
        <charset val="238"/>
      </rPr>
      <t>Nový požadavek ve výši 110,00 tis. Kč</t>
    </r>
    <r>
      <rPr>
        <sz val="8"/>
        <rFont val="Calibri"/>
        <family val="2"/>
        <charset val="238"/>
      </rPr>
      <t xml:space="preserve"> je určen na poplatky související s vydáním nového stavebního povolení a projekční náklady přeložky.Samotné výdaje na přeložku kabelů ve výši 420,00 tis Kč stačí zahrnout do rozpočtu města v okamžiku rozhodnutí o realizaci stavby. Celkové náklady akce budou cca 8 000,00 tis. kč.</t>
    </r>
  </si>
  <si>
    <t>Částka je zapracovaná dle podkladů ORM. Jedná se o: 1) převod nevyčerpaných prostředků na úhradu již uzavřené smlouvy na zpracování žádosti o dotaci ve výši 45,00 tis. Kč; 2) nové prostředky ve výši 122,00 tis. Kč jsou zapracovány na zákl. usnesení RM 69/21/3, jedná se o prostředky na zpracování PD pro provedení stavby včetně stavebních rozpočtů jako nezbytné přílohy žádosti o dotaci.Dotace je již podána, předpokládaná realizace v roce 2019.</t>
  </si>
  <si>
    <t>Částka je zapracována na základě požadavku ORM. Jedná se o převod prostředků na úhradu již smluvně objednané projektové přípravy - zpracování dokumentace pro provedení stavby a zadávací dokumentace k veřejné zakázce. V rozpočtu na rok 2017 bylo v rozpočtu 283,00 tis. Kč, čerpáno bylo cca 85,00 tis. Kč, do roku 2018 se převádí 198,00 tis. Kč.</t>
  </si>
  <si>
    <t>Částka je zapracována na základě požadavku ORM. Jedná se o převod prostředků na úhradu projektové přípravy - žádosti o dotaci, zpracování dokumentace pro provedení stavby a zadávací dokumentace k veřejné zakázce. V rozpočtu na rok 2017 bylo v rozpočtu 250,00 tis. Kč, čerpáno bylo cca 103,00 tis. kč, zbylo 147,00 tis. Kč, požadavek na přesun je 145,00 tis. Kč.</t>
  </si>
  <si>
    <t>Částka je zapracována na základě podkladů OISM. Jedná se o převod z roku 2017 - odsouhlasený, ale neproplacený příspěvek na rekonstrukci varhan svatovítské katedrály v Praze. Zároveň jde o změnu a přiřazení nového § 3330 namísto 3322.</t>
  </si>
  <si>
    <t>Částka je zapracována na zákl. požadavku ORM. Jedná se o převod prostředků z roku 2017. V rozpočtu bylo 200,00 tis. Kč, čerpáno bylo cca 50,00 tis. Kč, nevyčerpaných tedy zůstalo 150,00 tis. Kč. Požadavek na přesun je 100,00 tis. Kč na úhradu již objednaných dvou znaleckých posudků objektu kotelny Lomená a zajištění notářských úkonů.</t>
  </si>
  <si>
    <t>Částka je zapracována dle podkladu OISM. Jedná se o převod z roku 2017. Rozpočet byl v roce 2017 19 097,00 tis. Kč, čerpání 2 809,00 tis. Kč. Částka 16 288,00 tis. Kč je kryta úvěrem ve výši 15 678,00 tis. Kč - jedná se o nevyčerpanou část úvěru, který byl v roce 2017 naplánován ve tř. 8 v částce 18 mil. Kč.</t>
  </si>
  <si>
    <t>Částka je zapracována na základě požadavku OBNF. Jedná se o: 1) převod z roku 2017 ve výši 160,00 tis. Kč na rekonstrukci místností pro archiv v budově čp. 35; v rozpočtu na rok 2017 bylo 350,00 tis. Kč, vyčerpáné bylo 190,00 tis. Kč, nevyčerpaných je tedy 160,00 tis. Kč.</t>
  </si>
  <si>
    <t>Částka je zapracována dle požadavku ORM. Jedná se o převod prostředků z roku 2017 na úhradu již objednané projektové přípravy k pořízení kompostérů pro občany. Žádost o dotaci je schválena, kompostéry by měly být vydávány občanům v předpokládaném termínu v březnu 2018. Čerpání v roce 2017 bylo 0, převod je 19,00 tis. Kč.</t>
  </si>
  <si>
    <t>Částka je zapracována dle podkladu ORM. Jedná se o převod prostředků v celkové výši 220,00 tis. Kč: 1) 70,00 tis. Kč na úhradu dalších kroků projektové přípravy Sběrného dvora (např. zajištění veřejné zakázky); 2) 150,00 tis. Kč na vybudování RE- use centra - úprava projektové dokumentacea podání případné opětovné žádosti o dotaci.</t>
  </si>
  <si>
    <t>Částka je zapracována dle podkladu OBNF a OISM. Jedná se o převod z §3635 z roku 2017 ve výši 97,00 tis. Kč na základě usnesení RM 68/27/1 ze dne 28.11.2017 na zpracování studie proveditelnosti k připravované žádosti o dotaci do 69. výzvy IROP.</t>
  </si>
  <si>
    <t>Částka je zapracována dle podkladu OISM. 1) Jedná se o převod z roku 2017. Rozpočet v r. 2017 byl 1 000,00 tis. Kč na zpracování projektové dokumentace, čerpání cca 327,00 tis. Kč.</t>
  </si>
  <si>
    <t>Materiál (kancelářský a čistící, ochranné pomůcky, knihy, časopisy atd.), vybavení - drobný majetek do 40 tis. Kč, pohonné hmoty</t>
  </si>
  <si>
    <t>Částka je zapracována dle požadavku OOSČ. Jedná se o převod z roku 2017, kdy byly v rozpočtu naplánovány prostředky na nákup regálů do nové spisovny v čp. 35. Výdaj v r. 2017 nebyl uskutečněn.</t>
  </si>
  <si>
    <t>Celospolečenské funkce lesů</t>
  </si>
  <si>
    <t>MŠ Kamarád , Švermova - žádost zateplení OPŽP</t>
  </si>
  <si>
    <t>ZŠ Jičínská - snížení energetické náročnosti budovy</t>
  </si>
  <si>
    <t>Sanace opěrné zdi ul. Farní - Žižkova</t>
  </si>
  <si>
    <t>Parkoviště u kotelny Lomená</t>
  </si>
  <si>
    <t>Částka je zapracována dle požadavku OISM. Jedná se převod z roku 2017. Rozpočet v r. 2017 byl 170,00 tis. Kč, čerpání 0,- Kč.</t>
  </si>
  <si>
    <t>Stavební úpravy ulice K. Čapka</t>
  </si>
  <si>
    <t>Stanice JSDH</t>
  </si>
  <si>
    <t>MŠ Pionýrů - oprava a doplnění herních prvků</t>
  </si>
  <si>
    <t>Částka je zapracována dle podkladu OISM. Jedná se o převod z roku 2017. Rozpočet byl 205,00 tis. Kč, čerpání 148,00 tis. Kč.</t>
  </si>
  <si>
    <t>Činnosti registrovaných církví a náboženských společností</t>
  </si>
  <si>
    <t>Objekt čp. 245 + 247 na ul. Jičínská</t>
  </si>
  <si>
    <t>Zpracování PD Lesní cesta Cihelňák a žádost o dotaci</t>
  </si>
  <si>
    <t>Částka je zapracována dle požadavku ORM. Jedná se o přesun z roku 2017. Rozpočet v r. 2017 byl 159,50 tis. Kč, čerpání cca 119,00 tis. Kč.</t>
  </si>
  <si>
    <t>Likvidace vod z kompostárny</t>
  </si>
  <si>
    <t>Částka je zapraccována dle požadavku ORM. Jedná se o převod prostředků z roku 2017 na úhradu stavebních úprav kompostárny, které budou rovným podílem ve výši 1/3 hradit města Příbor, Kopřivnice a společnost SUEZ jako nájemce areálu.</t>
  </si>
  <si>
    <t>Předcházení vzniku bioodpadu</t>
  </si>
  <si>
    <t>Rekultivace skládky Skotnice</t>
  </si>
  <si>
    <t>Sběrný dvůr Točna</t>
  </si>
  <si>
    <t>F. Juraň - zhotovení pamětní desky</t>
  </si>
  <si>
    <t>Částka je zapracována dle podkladu OISM. Jedná se o převod z roku 2017. Rozpočet v r. 2017 byl 3 600,00 tis. Kč, čerpání cca 395,00 tis. Kč.</t>
  </si>
  <si>
    <t>Parkoviště u ZŠ Npor. Loma a rekonstrukce části ul. Vrchlického</t>
  </si>
  <si>
    <t xml:space="preserve">Částka je zapracována dle podkladu OISM. Jedná se o převod z roku 2017. Rozpočet byl v r. 2017 2 330,00 tis. Kč a čerpání cca 1 162,00 tis. Kč. </t>
  </si>
  <si>
    <t>Částka je zapracována dle podkladů ORM. Jedná se o převod prostředků na úhradu již smluvně sjednaného zhotovení pamětní desky F. Juraně. Předpokládaný termín zhotovení je únor 2018.</t>
  </si>
  <si>
    <t>SÚ radnice - PD + I. etapa</t>
  </si>
  <si>
    <t>Částka je zapracována dle požadavku OISM. Jedná se o převod z r. 2017 - rozpočet byl 395,00 tis. Kč, čerpání 360,00 tis. Kč, nedočerpaných zůstalo tedy 35,00 tis. Kč. Jedná se o příspěvky vlastníkům nemovitostí v Programu Dědictví.</t>
  </si>
  <si>
    <t>4. Úvěr ve výši  25 000 000,- Kč z roku 2017:</t>
  </si>
  <si>
    <t>úroková sazba 1M PRIBOR + marže 0,11% p.a.</t>
  </si>
  <si>
    <t>1.</t>
  </si>
  <si>
    <t>2.</t>
  </si>
  <si>
    <t>3.</t>
  </si>
  <si>
    <t>4.</t>
  </si>
  <si>
    <t>legenda</t>
  </si>
  <si>
    <t>výše úvěru k 31.12.2017</t>
  </si>
  <si>
    <t>Rekapitulace finančních prostředků za rok 2017</t>
  </si>
  <si>
    <t>(od 1.1.2017 do 31.12.2017)</t>
  </si>
  <si>
    <t>stav k 1.1.2017</t>
  </si>
  <si>
    <t>celkový stav k 1.1.2017</t>
  </si>
  <si>
    <t>celkový stav k 31.12.2017</t>
  </si>
  <si>
    <t>stav k 31.12.2017</t>
  </si>
  <si>
    <t>Příjmy za rok 2017</t>
  </si>
  <si>
    <t>Výdaje za rok 2017</t>
  </si>
  <si>
    <t>Splátky úvěru v roce 2017</t>
  </si>
  <si>
    <t>Termínovaný vklad</t>
  </si>
  <si>
    <t>Přijetí úvěru v ČS - ve výši proplacených faktur</t>
  </si>
  <si>
    <t xml:space="preserve">plus příjmy </t>
  </si>
  <si>
    <t xml:space="preserve">mínus výdaje </t>
  </si>
  <si>
    <t>zůstatek k 31.12.2017</t>
  </si>
  <si>
    <t>základní účet v ČS</t>
  </si>
  <si>
    <t>Pohyb finančních prostředků na účtech města v létech 2011 - 2017 v Kč</t>
  </si>
  <si>
    <t>poskytovatel Česká spořitelna</t>
  </si>
  <si>
    <t>počátek splácení 20.1.2019</t>
  </si>
  <si>
    <t>konec splácení 20.12.2032</t>
  </si>
  <si>
    <t>měsíční splátka 148 810,- Kč</t>
  </si>
  <si>
    <t>celkem 2017</t>
  </si>
  <si>
    <t>schválený rozpočet 2017</t>
  </si>
  <si>
    <t>skutečné plnění v roce  2017</t>
  </si>
  <si>
    <t>Přehled přijatých dotací do rozpočtu města v roce 2017</t>
  </si>
  <si>
    <t>převody</t>
  </si>
  <si>
    <t>Svaz tělesně postižených v ČR</t>
  </si>
  <si>
    <t>Klub českých turistů Příbor</t>
  </si>
  <si>
    <t>Základní umělecká škola,Příbor</t>
  </si>
  <si>
    <t>Veřejná finanční podpora jednotlivým oganizacím v Kč</t>
  </si>
  <si>
    <t>Veřejná finanční podpora jednotlivým oganizacím v Kč *</t>
  </si>
  <si>
    <t>Veřejná finanční podpora jednotlivým oganizacím z různých paragrafů - dary, dotace v Kč</t>
  </si>
  <si>
    <t>Jan Tyllich</t>
  </si>
  <si>
    <t>skutečné plnění v roce  2015</t>
  </si>
  <si>
    <t>Příloha č. 1</t>
  </si>
  <si>
    <t xml:space="preserve">schválená výše dotace </t>
  </si>
  <si>
    <t xml:space="preserve">přijatá výše dotace do R města </t>
  </si>
  <si>
    <t>Celkem neúčelové dotace</t>
  </si>
  <si>
    <t xml:space="preserve">přijato do rozpočtu </t>
  </si>
  <si>
    <t xml:space="preserve">čerpáno </t>
  </si>
  <si>
    <t>Celkem vratka</t>
  </si>
  <si>
    <t>Akce obnovy (popis prací)</t>
  </si>
  <si>
    <t>Nadační fond Gaudeamus Cheb - §3113</t>
  </si>
  <si>
    <t>Veřejná finanční podpora, granty, dary</t>
  </si>
  <si>
    <t>Příloha č. 8</t>
  </si>
  <si>
    <t>zůstatek k 31.12.2014</t>
  </si>
  <si>
    <t>Příloha č. 10</t>
  </si>
  <si>
    <t>Příloha č. 9</t>
  </si>
  <si>
    <t xml:space="preserve">poskytovatel Komeční banka a.s. </t>
  </si>
  <si>
    <t>měsíční splátka 109 375,- Kč</t>
  </si>
  <si>
    <t>počátek splácení 31.1.2009</t>
  </si>
  <si>
    <t>konec splácení 31.12.2016</t>
  </si>
  <si>
    <t>měsíční splátka 59 530,- Kč</t>
  </si>
  <si>
    <t>počátek splácení 31.1.2011</t>
  </si>
  <si>
    <t>konec splácení 31.12.2024</t>
  </si>
  <si>
    <t>úroková sazba 1M PRIBOR + marže 0,15% p.a.</t>
  </si>
  <si>
    <t>úroková sazba 1M PRIBOR + marže 1,20% p.a.</t>
  </si>
  <si>
    <t>poskytovatel ČSOB</t>
  </si>
  <si>
    <t>počátek splácení 31.1.2013</t>
  </si>
  <si>
    <t>konec splácení 31.12.2020</t>
  </si>
  <si>
    <t>úroková sazba 1M PRIBOR + marže 0,65% p.a.</t>
  </si>
  <si>
    <t>1. Úvěr ve výši 10 500 000,- Kč  z roku 2008:</t>
  </si>
  <si>
    <t>2. Úvěr ve výši 10 000 000,- Kč  z roku 2010:</t>
  </si>
  <si>
    <t>účet 451 - z rozvahy</t>
  </si>
  <si>
    <t>celkem účet 451</t>
  </si>
  <si>
    <t>základní účet v ČNB</t>
  </si>
  <si>
    <t>zůstatek k 31.12.2013</t>
  </si>
  <si>
    <t>(mimo daň z příjmu PO za obce)</t>
  </si>
  <si>
    <t>Neinvestiční dotace na zabezpečení akceschopnosti JSDH</t>
  </si>
  <si>
    <t>sociální fond</t>
  </si>
  <si>
    <t>údaje v Kč</t>
  </si>
  <si>
    <t>Daň z příjmu FO ze ZČ</t>
  </si>
  <si>
    <t>Daň z příjmu FO ze SVČ</t>
  </si>
  <si>
    <t>Daň z příjmu FO z KV</t>
  </si>
  <si>
    <t>Daň z příjmu PO</t>
  </si>
  <si>
    <t>Daň z příjmu PO za obce</t>
  </si>
  <si>
    <t>DPH</t>
  </si>
  <si>
    <t>Daň z nemovitosti</t>
  </si>
  <si>
    <t>položka</t>
  </si>
  <si>
    <t>leden</t>
  </si>
  <si>
    <t>únor</t>
  </si>
  <si>
    <t>březen</t>
  </si>
  <si>
    <t>duben</t>
  </si>
  <si>
    <t>květen</t>
  </si>
  <si>
    <t>červen</t>
  </si>
  <si>
    <t>červenec</t>
  </si>
  <si>
    <t>srpen</t>
  </si>
  <si>
    <t>září</t>
  </si>
  <si>
    <t>říjen</t>
  </si>
  <si>
    <t xml:space="preserve">listopad </t>
  </si>
  <si>
    <t>prosinec</t>
  </si>
  <si>
    <t>název</t>
  </si>
  <si>
    <t>skutečné plnění v roce  2007</t>
  </si>
  <si>
    <t>skutečné plnění v roce 2008</t>
  </si>
  <si>
    <t>skutečné plnění v roce  2009</t>
  </si>
  <si>
    <t>skutečné plnění v roce  2010</t>
  </si>
  <si>
    <t>skutečné plnění v roce  2011</t>
  </si>
  <si>
    <t>skutečné plnění v roce  2012</t>
  </si>
  <si>
    <t>skutečné plnění v roce  2013</t>
  </si>
  <si>
    <t>skutečné plnění v roce  2014</t>
  </si>
  <si>
    <t>daň z příjmu FO ze závislé činnosti</t>
  </si>
  <si>
    <t>daň z příjmu FO ze SVČ</t>
  </si>
  <si>
    <t>daň z příjmu FO z KV</t>
  </si>
  <si>
    <t>daň z příjmu PO</t>
  </si>
  <si>
    <t>daň z nemovitostí</t>
  </si>
  <si>
    <t>pol.</t>
  </si>
  <si>
    <t>celkem</t>
  </si>
  <si>
    <t>Název dotace</t>
  </si>
  <si>
    <t>Souhrnný vztah státního rozpočtu k rozpočtu města</t>
  </si>
  <si>
    <t>Dotace celkem</t>
  </si>
  <si>
    <t>Celkem účelové dotace</t>
  </si>
  <si>
    <t>Poř. č.</t>
  </si>
  <si>
    <t>Kulturní památka</t>
  </si>
  <si>
    <t>základní účet v ČNB *</t>
  </si>
  <si>
    <t>základní účet v ČSOB **</t>
  </si>
  <si>
    <t>*       účet povinně zřízený v ČNB pro příjem dotací ze státního rozpočtu</t>
  </si>
  <si>
    <t>**    účet povinně zřízený v ČSOB v souvislosti s přijatým úvěrem na revitalizace bytových domů v roce 2012</t>
  </si>
  <si>
    <t>číslo účtu</t>
  </si>
  <si>
    <t>název účtu</t>
  </si>
  <si>
    <t>základní účet v KB</t>
  </si>
  <si>
    <t>základní účet v KB - odpady</t>
  </si>
  <si>
    <t>bývalý fond rozvoje bydlení</t>
  </si>
  <si>
    <t>depozitní účet - účet cizích prostředků</t>
  </si>
  <si>
    <t xml:space="preserve">celkem účty </t>
  </si>
  <si>
    <t>celkem fondy</t>
  </si>
  <si>
    <t>Depozitní účet - účet cizích prostředků</t>
  </si>
  <si>
    <t>číslo účtu po reformě</t>
  </si>
  <si>
    <t>změna stavu</t>
  </si>
  <si>
    <t>zůstatek k 31.12.2011</t>
  </si>
  <si>
    <t>základní účet v KB - TKO</t>
  </si>
  <si>
    <t>peněžní fond Centrum S.Freuda</t>
  </si>
  <si>
    <t>zůstatek k 31.12.2012</t>
  </si>
  <si>
    <t>základní účet v ČSOB</t>
  </si>
  <si>
    <t>datum</t>
  </si>
  <si>
    <t>popis</t>
  </si>
  <si>
    <t>Celkový zůstatek</t>
  </si>
  <si>
    <t>mezivýsledek</t>
  </si>
  <si>
    <t>mínus splátky úvěru</t>
  </si>
  <si>
    <t>plus přijetí úvěru</t>
  </si>
  <si>
    <t>Operace z peněžních účtů</t>
  </si>
  <si>
    <t>Účelové fondy - sociální fond</t>
  </si>
  <si>
    <t>dlouhodobé úvěry</t>
  </si>
  <si>
    <t>3. Úvěr ve výši 15 821 402,22 Kč z roku 2012:</t>
  </si>
  <si>
    <t>měsíční splátka cca 164 806,- Kč</t>
  </si>
  <si>
    <t>Společnost přátel DOM Příbor</t>
  </si>
  <si>
    <t>Fotoklub Příbor</t>
  </si>
  <si>
    <t>Kynologický klub v Příboře</t>
  </si>
  <si>
    <t xml:space="preserve">SDH Prchalov   </t>
  </si>
  <si>
    <t>SDH Hájov</t>
  </si>
  <si>
    <t>Myslivecké sdružení Příbor - Hájov</t>
  </si>
  <si>
    <t>FK PRIMUS</t>
  </si>
  <si>
    <t>Academia Via Familia o.s.</t>
  </si>
  <si>
    <t>TJ Sokol, Příbor</t>
  </si>
  <si>
    <t>Basketbalový klub, Příbor</t>
  </si>
  <si>
    <t>TJ Sokol Příbor</t>
  </si>
  <si>
    <t>Příloha č. 2</t>
  </si>
  <si>
    <t>Příloha č. 3</t>
  </si>
  <si>
    <t>Příloha č. 4</t>
  </si>
  <si>
    <t>Příloha č. 6</t>
  </si>
  <si>
    <t>základní účet Sberbank</t>
  </si>
  <si>
    <t>devizový účet Sberbank</t>
  </si>
  <si>
    <t>portfoliový účet v KB</t>
  </si>
  <si>
    <t>Příloha č. 7</t>
  </si>
  <si>
    <t>Péče o vzhled obcí a veřejnou zeleň</t>
  </si>
  <si>
    <t>Komentář</t>
  </si>
  <si>
    <t>Pozemní komunikace</t>
  </si>
  <si>
    <t>§</t>
  </si>
  <si>
    <t>Bytové hospodářství</t>
  </si>
  <si>
    <t>CELKEM</t>
  </si>
  <si>
    <t>Příloha č. 5</t>
  </si>
  <si>
    <t>Neinvestiční dotace na výkon sociální práce v souladu se zákonem o sociálních službách</t>
  </si>
  <si>
    <t>Základní školy</t>
  </si>
  <si>
    <t>Činnost místní správy - OISM</t>
  </si>
  <si>
    <t>Nebytové hospodářství</t>
  </si>
  <si>
    <t>Silnice</t>
  </si>
  <si>
    <t>Sběr a svoz komunálních odpadů</t>
  </si>
  <si>
    <t>Zachování a obnova kult. památek - OISM</t>
  </si>
  <si>
    <t>Územní plánování + projekční práce</t>
  </si>
  <si>
    <t>Celkem v Kč</t>
  </si>
  <si>
    <t>Granty - § 3319</t>
  </si>
  <si>
    <t>Masarykovo gymnázium, p.o.</t>
  </si>
  <si>
    <t>Vyšší odborná škola - Řemeslo má zlaté dno - §3113</t>
  </si>
  <si>
    <t>zůstatek k 31.12.2015</t>
  </si>
  <si>
    <t>jednotlivé měsíce roku/daně</t>
  </si>
  <si>
    <t>Součet za jednotlivé měsíce</t>
  </si>
  <si>
    <t>plnění v %</t>
  </si>
  <si>
    <t>skutečné plnění v roce  2016</t>
  </si>
  <si>
    <t>v tis. Kč</t>
  </si>
  <si>
    <t>Sdílená kancelář CC Příbor, s.r.o.</t>
  </si>
  <si>
    <t>zůstatek k 31.12.2016</t>
  </si>
  <si>
    <t>v Kč</t>
  </si>
  <si>
    <t>SÚ obecního domu na Prchalově</t>
  </si>
  <si>
    <t>ZŠ Jičínská - přestavba části přízemí budovy školy</t>
  </si>
  <si>
    <t>Převody finančních prostředků z rozpočtu 2016 do rozpočtu 2017</t>
  </si>
  <si>
    <t>Neinvestiční dotace v rámci programu Prevence kriminality</t>
  </si>
  <si>
    <t>Neinvestiční dotace na Městskou památkovou rezervaci</t>
  </si>
  <si>
    <t>Podíl vlastníka (Kč)</t>
  </si>
  <si>
    <t>Podíl města (obce) (Kč)</t>
  </si>
  <si>
    <t>Příspěvek MK ČR (Kč)</t>
  </si>
  <si>
    <t xml:space="preserve">Zpracoval (jméno, příjmení, tel.): </t>
  </si>
  <si>
    <t>Vlastník -obec, kraj, PO, FO, církev (plátce DPH, neplátce DPH)</t>
  </si>
  <si>
    <t>Kostel sv. Valentina</t>
  </si>
  <si>
    <t>Okres: NOVÝ JIČÍN</t>
  </si>
  <si>
    <t>Kraj:    MORAVSKOSLEZSKÝ</t>
  </si>
  <si>
    <t>Obec:  PŘÍBOR</t>
  </si>
  <si>
    <t>Ing. Kamila Nenutilová, vedoucí OF, tel: 556 455 430, 731 130 864</t>
  </si>
  <si>
    <t>Ing. Alice Hambálková, referent OISM, tel: 556 455 452, 731 130 863</t>
  </si>
  <si>
    <t>Ing. Bohuslav Majer, starosta</t>
  </si>
  <si>
    <t>Nedočerpáno  (Kč)</t>
  </si>
  <si>
    <t>Jméno, příjmení, datum a podpis statutárního zástupce města (obce):</t>
  </si>
  <si>
    <t>Činnost místní správy - OOSČ</t>
  </si>
  <si>
    <t>Příspěvky z rozpočtu města na MPR</t>
  </si>
  <si>
    <t>Koncepce tepelného hospodářství</t>
  </si>
  <si>
    <t>Zástavba lokality "Za školou"</t>
  </si>
  <si>
    <t>Pasport + manuál veřejného prostranství</t>
  </si>
  <si>
    <t>Změny technologií vytápění</t>
  </si>
  <si>
    <t>Výdaje související s projektem kotlíkové dotace</t>
  </si>
  <si>
    <t>SÚ radnice - prostory po spořitelně</t>
  </si>
  <si>
    <t>OV Hájov, OV Prchalov</t>
  </si>
  <si>
    <t>základní účet v KB - OBNF</t>
  </si>
  <si>
    <t>* KB neprovedla k 31.12.2016 poslední splátku úvěru. Splátka byla provedena až v roce 2017.</t>
  </si>
  <si>
    <t xml:space="preserve">Zadluženost města </t>
  </si>
  <si>
    <t>ZBÚ KB,ZBÚ ČNB,ZBÚ KB - odpady,ZBÚ a DÚ Sberbank, ZBÚ ČSOB, ZBÚ - OBNF</t>
  </si>
  <si>
    <t>ZBÚ KB,ZBÚ ČNB,ZBÚ KB - odpady,ZBÚ Volksbank,DÚ Volksbank, ZBÚ ČSOB, ZBÚ - OBNF</t>
  </si>
  <si>
    <t>mínus operace z peněžních účtů</t>
  </si>
  <si>
    <t>termínovaný vklad</t>
  </si>
  <si>
    <t>Aktivní krátkodobé operace řízení likvidity - výdaje</t>
  </si>
  <si>
    <t>částka v Kč</t>
  </si>
  <si>
    <t>celkem PPK</t>
  </si>
  <si>
    <t>celkem sociální oblast</t>
  </si>
  <si>
    <t>celkem různé §</t>
  </si>
  <si>
    <t>Veřejná finanční podpora - program prevence kriminality</t>
  </si>
  <si>
    <t>Veřejná finanční podpora - sociální oblast</t>
  </si>
  <si>
    <t xml:space="preserve">Celkem </t>
  </si>
  <si>
    <t xml:space="preserve">Acadedemia Via Familia, o.s. </t>
  </si>
  <si>
    <t xml:space="preserve">TJ Sokol Příbor </t>
  </si>
  <si>
    <t xml:space="preserve">Seniorcentrum OASA, s.r.o., Petřvald </t>
  </si>
  <si>
    <t xml:space="preserve">Slezská diakonie, Český Těšín </t>
  </si>
  <si>
    <t>Daňové příjmy v roce 2017</t>
  </si>
  <si>
    <t>Zůstatky účtů k 31.12.2017</t>
  </si>
  <si>
    <t>stav k 31.12.2017 v Kč</t>
  </si>
  <si>
    <t>celkem účty a fondy</t>
  </si>
  <si>
    <t>základní účet v ČS, a.s.***</t>
  </si>
  <si>
    <t>***  účet povinně zřízený v ČS a.s.v souvislosti s přijatým úvěrem na rekonstrukci čp. 245 a 247 na ul. Jičínské v Příboře</t>
  </si>
  <si>
    <t>Částka 45 762 366,71 Kč souhlasí na výkaz FIN 2-12M - Výkaz pro hodnocení plnění rozpočtu ÚSC, DSO a RR - část VI. Stavy a obraty na bankovních účtech</t>
  </si>
  <si>
    <t>Finanční vypořádání se státním rozpočtem za rok 2017</t>
  </si>
  <si>
    <t>Neinvestiční dotace na hospodaření v lesích</t>
  </si>
  <si>
    <t>Dotace na pořízení hasičského auta</t>
  </si>
  <si>
    <t>Neinvestiční dotace v rámci Operačního programu Výzkum, vývoj a vzdělávání - MŠ Pionýrů</t>
  </si>
  <si>
    <t>Neinvestiční dotace v rámci Operačního programu Výzkum, vývoj a vzdělávání - MŠ Kamarád</t>
  </si>
  <si>
    <t>Neinvestiční dotace v rámci Operačního programu Výzkum, vývoj a vzdělávání - ZŠ Jičínská</t>
  </si>
  <si>
    <t>Neinvestiční dotace v rámci Operačního programu Výzkum, vývoj a vzdělávání - Npor. Loma</t>
  </si>
  <si>
    <t>Neinvestiční dotace v rámci Operačního programu Výzkum, vývoj a vzdělávání - ZŠ Npor. Loma</t>
  </si>
  <si>
    <t>Neinvestiční dotace na výdaje spojené s přípravami volby prezidenta</t>
  </si>
  <si>
    <t>Neinvestiční dotace na výdaje spojené s volbami do Parlamentu ČR</t>
  </si>
  <si>
    <t>vráceno do SR</t>
  </si>
  <si>
    <t>*</t>
  </si>
  <si>
    <t>* Částka 65 666,60 Kč je zapracována do RO č. 1 na rok 2018 a již byla poukázana na účet KÚ Ostrava.</t>
  </si>
  <si>
    <t>Město splácelo v roce 2017 tři úvěry:</t>
  </si>
  <si>
    <t>zůstatek úvěru k 31.12.2017</t>
  </si>
  <si>
    <t>Jedná se o převod prostředků na zajištění již smluvně sjednaných  prací - vegetační úpravy skládky (osetí, opakované sečení).</t>
  </si>
  <si>
    <t>Částka je zapracována dle požadavku OISM. Jedná se o převod z roku 2017. Rozpočet byl v r. 2017 1 682,00 tis. Kč a čerpání cca 1 623,00 tis. kč.</t>
  </si>
  <si>
    <t>Částka je zapracována dle požadavku OISM. Jedná se převod z roku 2017. Rozpočet na tuto akci v roce 2017 byl 59,00 tis. Kč, čerpání 0,- Kč. Jedná se o náklady na studii úprav ulice.</t>
  </si>
  <si>
    <t>Částka je zapracována dle požadavku OISM. Jedná se převod z roku 2017 na zpracování geologického průzkumu. Rozpočet v r. 2017 byl 410,00 tis. Kč, čerpání cca 149,00 tis. Kč.</t>
  </si>
  <si>
    <t>Opravy mostů a lávek</t>
  </si>
  <si>
    <t>Mateřské školy</t>
  </si>
  <si>
    <t>Správa budov</t>
  </si>
  <si>
    <t>Požární ochrana</t>
  </si>
  <si>
    <t>Příspěvek - varhany</t>
  </si>
  <si>
    <t>Revitalizace vstupu do parku</t>
  </si>
  <si>
    <t>Český rybářský svaz, z.s., MO Příbor</t>
  </si>
  <si>
    <t>Bc. Jan Tyllich, Dis: - fyzická osoba</t>
  </si>
  <si>
    <t>Kynologický klub Příbor</t>
  </si>
  <si>
    <t>Myslivecký spolek Příbor - Hájov</t>
  </si>
  <si>
    <t>Občanské sdružení Klokočov z.s.</t>
  </si>
  <si>
    <t>SH ČMS - Sbor dobrovolných hasičů Hájov</t>
  </si>
  <si>
    <t>SKDG Příbor z.s.</t>
  </si>
  <si>
    <t>Spolek rodičů a přátel školy při Základní škole Příbor Jičínské</t>
  </si>
  <si>
    <t>Český rybářský svaz, z.s., místní organizace Příbor</t>
  </si>
  <si>
    <t>Myslivecký spolek Příbor</t>
  </si>
  <si>
    <t>Tělocvičná jednota Sokol Příbor</t>
  </si>
  <si>
    <t>LUNA Příbor, SVČ</t>
  </si>
  <si>
    <t>Masarykovo gymnázium, Příbor</t>
  </si>
  <si>
    <t>SH ČMS - SDH Hájov</t>
  </si>
  <si>
    <t>ZŠ Příbor, Jičínská 486</t>
  </si>
  <si>
    <t>Centrum  pro zdravotně postižené MSK o.p.s.</t>
  </si>
  <si>
    <t>Domov Hortenzie, příspěvková organizace</t>
  </si>
  <si>
    <t>Charita Frýdek-Místek (domov se zvláštním režimem)</t>
  </si>
  <si>
    <t>Charita Ostrava (domov pro osoby se specifickými potřebami)</t>
  </si>
  <si>
    <t>Renarkon, o.p.s. (terenní program)</t>
  </si>
  <si>
    <t>Středisko sociálních služeb města Kopřivnice, příspěvková organizace</t>
  </si>
  <si>
    <t>Domov Příbor, příspěvková organizace</t>
  </si>
  <si>
    <t>Centrum pro zdravotně postižené MSK o.p.s. (Občanská poradna Nový Jičín, kontaktní pracoviště Příbor)</t>
  </si>
  <si>
    <t>Diakonie ČCE - střešdisko Ostrava - Pečovatelská služba Příbor</t>
  </si>
  <si>
    <t>Klub seniorů, Příbor, z.s.</t>
  </si>
  <si>
    <t>Spolek volejbal Příbor</t>
  </si>
  <si>
    <t>Horolezecký oddíl Příbor</t>
  </si>
  <si>
    <t>Junák - český skaut, středisko Příbor, z.s.</t>
  </si>
  <si>
    <t>Tenisový klub Příbor, z.s.</t>
  </si>
  <si>
    <t>Tělovýchovná jednota Příbor, z.s.</t>
  </si>
  <si>
    <t>BAV klub Příbor, středisko volného času, s.r.o.</t>
  </si>
  <si>
    <t>FK PRIMUS - účelová investiční dotace</t>
  </si>
  <si>
    <t>Sportovní klub vzpírání z.s. - finanční dar</t>
  </si>
  <si>
    <t>Finanční dar paní I. Kopecké - vydání knihy - §3319</t>
  </si>
  <si>
    <t>ZO ČSOP Bartošovice, Záchranná stanice - §3745</t>
  </si>
  <si>
    <t>Finanční vyúčtování dotace poskytnuté v Programu regenerace MPR a MPZ v roce 2017</t>
  </si>
  <si>
    <t>Měšťanský dům č.p.6, parc.č. 92</t>
  </si>
  <si>
    <t>obnova uliční a štítové fasády-oprava omítek,fasádní nátěr, klempířské konstrukce, restaurování štukvých prvků fasády, erbu a portálu dveří a další související práce</t>
  </si>
  <si>
    <t>Vyčerpáno    k  31. 12. 2017 (Kč)</t>
  </si>
  <si>
    <t>Vráceno během roku 2017 (Kč)</t>
  </si>
  <si>
    <t>K vrácení při finančním vypořádání v roce 2018 (Kč)</t>
  </si>
  <si>
    <t>Ivana Májek - FO</t>
  </si>
  <si>
    <t>Měšťanský dům č.p.12, parc.č. 101</t>
  </si>
  <si>
    <t>výměna 6 ks oken uliční a dvorní fasády a další související práce</t>
  </si>
  <si>
    <t>Ing. Iveta Šitavancová - FO</t>
  </si>
  <si>
    <t>Městský dům č.p.38, parc.č. 1654/1</t>
  </si>
  <si>
    <t>repase a výměna oken a dveří, výměna výkladců, nátěr truhlářských konstrukcí, oprava vnitřních omítek, dřevěných podlah, fasádní nátěr a další související práce</t>
  </si>
  <si>
    <t>Aquazorbing CZ s.r.o. - PO plátce DPH</t>
  </si>
  <si>
    <t>Farní kostel Narození Panny Marie, parc.č. 1</t>
  </si>
  <si>
    <t>obnova (restaurováníú 3 ks vitráží v presbytáři kostela a související práce</t>
  </si>
  <si>
    <t>Římskokatolická farnost Příbor - neplátce DPH</t>
  </si>
  <si>
    <t>obnova (restaurování) vitráže nad hlavním vstupem do kostela a související práce</t>
  </si>
  <si>
    <t>Kostel sv. Kříže</t>
  </si>
  <si>
    <t>obnova střechy kostela - nátěr střešní krytiny a ostatních klempířských konstrukcí a další související práce</t>
  </si>
  <si>
    <t>Skutečné celkové náklady v roce 2017 (Kč)</t>
  </si>
  <si>
    <t>*z finančních prostředků získaných na základě zákona č. 187/2016 Sb., o dani z hazardních her, účinného od 1.1.2017</t>
  </si>
  <si>
    <t>Nenvestiční přijaté dotace od obcí</t>
  </si>
  <si>
    <t>Daňové příjmy - plnění v létech 2007 - 2017</t>
  </si>
  <si>
    <t>Vybudování bezbariérové trasy</t>
  </si>
  <si>
    <t>Převod prostředků na úhradu již uzavřené smlouvy na zpracování projektové dokumentace bezbariérové trasy ve městě.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</si>
</sst>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č&quot;;[Red]\-#,##0.00\ &quot;Kč&quot;"/>
    <numFmt numFmtId="164" formatCode="#,##0.00\ _K_č"/>
    <numFmt numFmtId="165" formatCode="#,##0\ _K_č"/>
  </numFmts>
  <fonts count="50" x14ac:knownFonts="1">
    <font>
      <sz val="10"/>
      <name val="Arial"/>
      <charset val="238"/>
    </font>
    <font>
      <sz val="11"/>
      <color indexed="8"/>
      <name val="Calibri"/>
      <family val="2"/>
      <charset val="238"/>
    </font>
    <font>
      <sz val="10"/>
      <name val="Arial"/>
      <family val="2"/>
      <charset val="238"/>
    </font>
    <font>
      <sz val="8"/>
      <name val="Arial"/>
      <family val="2"/>
      <charset val="238"/>
    </font>
    <font>
      <sz val="1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10"/>
      <name val="Calibri"/>
      <family val="2"/>
      <charset val="238"/>
    </font>
    <font>
      <u/>
      <sz val="10"/>
      <name val="Calibri"/>
      <family val="2"/>
      <charset val="238"/>
    </font>
    <font>
      <b/>
      <sz val="10"/>
      <name val="Calibri"/>
      <family val="2"/>
      <charset val="238"/>
    </font>
    <font>
      <b/>
      <sz val="12"/>
      <name val="Calibri"/>
      <family val="2"/>
      <charset val="238"/>
    </font>
    <font>
      <sz val="8"/>
      <name val="Calibri"/>
      <family val="2"/>
      <charset val="238"/>
    </font>
    <font>
      <sz val="10"/>
      <color indexed="20"/>
      <name val="Calibri"/>
      <family val="2"/>
      <charset val="238"/>
    </font>
    <font>
      <sz val="16"/>
      <name val="Calibri"/>
      <family val="2"/>
      <charset val="238"/>
    </font>
    <font>
      <b/>
      <sz val="8"/>
      <name val="Calibri"/>
      <family val="2"/>
      <charset val="238"/>
    </font>
    <font>
      <b/>
      <sz val="10"/>
      <color indexed="10"/>
      <name val="Calibri"/>
      <family val="2"/>
      <charset val="238"/>
    </font>
    <font>
      <sz val="10"/>
      <color indexed="10"/>
      <name val="Calibri"/>
      <family val="2"/>
      <charset val="238"/>
    </font>
    <font>
      <i/>
      <sz val="8"/>
      <name val="Calibri"/>
      <family val="2"/>
      <charset val="238"/>
    </font>
    <font>
      <b/>
      <i/>
      <sz val="10"/>
      <name val="Calibri"/>
      <family val="2"/>
      <charset val="238"/>
    </font>
    <font>
      <i/>
      <sz val="10"/>
      <name val="Calibri"/>
      <family val="2"/>
      <charset val="238"/>
    </font>
    <font>
      <b/>
      <sz val="11"/>
      <name val="Calibri"/>
      <family val="2"/>
      <charset val="238"/>
    </font>
    <font>
      <b/>
      <sz val="10"/>
      <color indexed="49"/>
      <name val="Calibri"/>
      <family val="2"/>
      <charset val="238"/>
    </font>
    <font>
      <sz val="12"/>
      <name val="Calibri"/>
      <family val="2"/>
      <charset val="238"/>
    </font>
    <font>
      <sz val="14"/>
      <name val="Calibri"/>
      <family val="2"/>
      <charset val="238"/>
    </font>
    <font>
      <b/>
      <sz val="12"/>
      <name val="Arial"/>
      <family val="2"/>
      <charset val="238"/>
    </font>
    <font>
      <sz val="10"/>
      <name val="Arial"/>
      <family val="2"/>
      <charset val="238"/>
    </font>
    <font>
      <b/>
      <sz val="10"/>
      <name val="Arial"/>
      <family val="2"/>
      <charset val="238"/>
    </font>
    <font>
      <sz val="8"/>
      <name val="Arial"/>
      <family val="2"/>
      <charset val="238"/>
    </font>
    <font>
      <sz val="12"/>
      <name val="Arial"/>
      <family val="2"/>
      <charset val="238"/>
    </font>
    <font>
      <b/>
      <sz val="14"/>
      <name val="Calibri"/>
      <family val="2"/>
      <charset val="238"/>
    </font>
    <font>
      <b/>
      <sz val="9"/>
      <name val="Calibri"/>
      <family val="2"/>
      <charset val="238"/>
    </font>
    <font>
      <b/>
      <i/>
      <sz val="8"/>
      <name val="Calibri"/>
      <family val="2"/>
      <charset val="238"/>
    </font>
    <font>
      <b/>
      <i/>
      <sz val="7"/>
      <name val="Calibri"/>
      <family val="2"/>
      <charset val="238"/>
    </font>
    <font>
      <b/>
      <i/>
      <u/>
      <sz val="9"/>
      <name val="Calibri"/>
      <family val="2"/>
      <charset val="238"/>
    </font>
    <font>
      <sz val="8"/>
      <name val="Calibri"/>
      <family val="2"/>
      <charset val="238"/>
    </font>
    <font>
      <b/>
      <i/>
      <sz val="8"/>
      <color rgb="FF7030A0"/>
      <name val="Calibri"/>
      <family val="2"/>
      <charset val="238"/>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8" fillId="15" borderId="0" applyNumberFormat="0" applyBorder="0" applyAlignment="0" applyProtection="0"/>
    <xf numFmtId="0" fontId="18" fillId="16" borderId="1" applyNumberFormat="0" applyAlignment="0" applyProtection="0"/>
    <xf numFmtId="0" fontId="7" fillId="0" borderId="2" applyNumberFormat="0" applyFill="0" applyAlignment="0" applyProtection="0"/>
    <xf numFmtId="4" fontId="2" fillId="0" borderId="0" applyFont="0" applyFill="0" applyBorder="0" applyAlignment="0" applyProtection="0"/>
    <xf numFmtId="0" fontId="20" fillId="0" borderId="0" applyNumberFormat="0" applyFill="0" applyBorder="0" applyAlignment="0" applyProtection="0"/>
    <xf numFmtId="0" fontId="16"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9" fillId="17" borderId="6" applyNumberFormat="0" applyAlignment="0" applyProtection="0"/>
    <xf numFmtId="0" fontId="8" fillId="15" borderId="0" applyNumberFormat="0" applyBorder="0" applyAlignment="0" applyProtection="0"/>
    <xf numFmtId="0" fontId="17" fillId="7" borderId="1" applyNumberFormat="0" applyAlignment="0" applyProtection="0"/>
    <xf numFmtId="0" fontId="9" fillId="17" borderId="6" applyNumberFormat="0" applyAlignment="0" applyProtection="0"/>
    <xf numFmtId="0" fontId="15" fillId="0" borderId="7"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4" fillId="7" borderId="0" applyNumberFormat="0" applyBorder="0" applyAlignment="0" applyProtection="0"/>
    <xf numFmtId="0" fontId="2" fillId="0" borderId="0"/>
    <xf numFmtId="0" fontId="2" fillId="0" borderId="0"/>
    <xf numFmtId="0" fontId="39" fillId="0" borderId="0"/>
    <xf numFmtId="0" fontId="4" fillId="0" borderId="0"/>
    <xf numFmtId="0" fontId="2" fillId="0" borderId="0"/>
    <xf numFmtId="0" fontId="2" fillId="4" borderId="8" applyNumberFormat="0" applyFont="0" applyAlignment="0" applyProtection="0"/>
    <xf numFmtId="0" fontId="2" fillId="4" borderId="8" applyNumberFormat="0" applyFont="0" applyAlignment="0" applyProtection="0"/>
    <xf numFmtId="0" fontId="39" fillId="4" borderId="8" applyNumberFormat="0" applyFont="0" applyAlignment="0" applyProtection="0"/>
    <xf numFmtId="0" fontId="19" fillId="16" borderId="9" applyNumberFormat="0" applyAlignment="0" applyProtection="0"/>
    <xf numFmtId="0" fontId="2" fillId="4" borderId="8" applyNumberFormat="0" applyFont="0" applyAlignment="0" applyProtection="0"/>
    <xf numFmtId="0" fontId="2" fillId="4" borderId="8" applyNumberFormat="0" applyFont="0" applyAlignment="0" applyProtection="0"/>
    <xf numFmtId="0" fontId="15" fillId="0" borderId="7" applyNumberFormat="0" applyFill="0" applyAlignment="0" applyProtection="0"/>
    <xf numFmtId="0" fontId="16" fillId="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7" fillId="0" borderId="2" applyNumberFormat="0" applyFill="0" applyAlignment="0" applyProtection="0"/>
    <xf numFmtId="0" fontId="17" fillId="7" borderId="1" applyNumberFormat="0" applyAlignment="0" applyProtection="0"/>
    <xf numFmtId="0" fontId="18" fillId="16" borderId="1" applyNumberFormat="0" applyAlignment="0" applyProtection="0"/>
    <xf numFmtId="0" fontId="19" fillId="16" borderId="9" applyNumberFormat="0" applyAlignment="0" applyProtection="0"/>
    <xf numFmtId="0" fontId="20" fillId="0" borderId="0" applyNumberFormat="0" applyFill="0" applyBorder="0" applyAlignment="0" applyProtection="0"/>
    <xf numFmtId="0" fontId="15" fillId="0" borderId="0" applyNumberFormat="0" applyFill="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cellStyleXfs>
  <cellXfs count="242">
    <xf numFmtId="0" fontId="0" fillId="0" borderId="0" xfId="0"/>
    <xf numFmtId="0" fontId="0" fillId="0" borderId="0" xfId="0" applyBorder="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3" fillId="18" borderId="10" xfId="0" applyFont="1" applyFill="1" applyBorder="1" applyAlignment="1">
      <alignment horizontal="center" vertical="center" wrapText="1"/>
    </xf>
    <xf numFmtId="0" fontId="26" fillId="0" borderId="0" xfId="0" applyFont="1"/>
    <xf numFmtId="0" fontId="27" fillId="0" borderId="0" xfId="0" applyFont="1"/>
    <xf numFmtId="0" fontId="23" fillId="19" borderId="10" xfId="0" applyFont="1" applyFill="1" applyBorder="1" applyAlignment="1">
      <alignment horizontal="center" vertical="center" wrapText="1"/>
    </xf>
    <xf numFmtId="164" fontId="23" fillId="19" borderId="10" xfId="0" applyNumberFormat="1" applyFont="1" applyFill="1" applyBorder="1" applyAlignment="1">
      <alignment horizontal="center" vertical="center" wrapText="1"/>
    </xf>
    <xf numFmtId="164" fontId="21" fillId="0" borderId="0" xfId="0" applyNumberFormat="1" applyFont="1"/>
    <xf numFmtId="4" fontId="28" fillId="19" borderId="10" xfId="0" applyNumberFormat="1" applyFont="1" applyFill="1" applyBorder="1" applyAlignment="1">
      <alignment horizontal="center" vertical="center" wrapText="1"/>
    </xf>
    <xf numFmtId="0" fontId="21" fillId="0" borderId="0" xfId="0" applyFont="1" applyBorder="1"/>
    <xf numFmtId="0" fontId="21" fillId="0" borderId="0" xfId="0" applyFont="1" applyFill="1" applyBorder="1"/>
    <xf numFmtId="4" fontId="29" fillId="0" borderId="0"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14" fontId="23" fillId="0" borderId="0" xfId="0" applyNumberFormat="1" applyFont="1" applyFill="1" applyBorder="1" applyAlignment="1">
      <alignment horizontal="center" wrapText="1"/>
    </xf>
    <xf numFmtId="4" fontId="21" fillId="0" borderId="0" xfId="0" applyNumberFormat="1" applyFont="1" applyFill="1" applyBorder="1" applyAlignment="1">
      <alignment horizontal="left" vertical="center"/>
    </xf>
    <xf numFmtId="4" fontId="23"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right" wrapText="1"/>
    </xf>
    <xf numFmtId="4" fontId="21" fillId="0" borderId="0" xfId="0" applyNumberFormat="1" applyFont="1" applyFill="1" applyBorder="1" applyAlignment="1">
      <alignment horizontal="center" vertical="center" wrapText="1"/>
    </xf>
    <xf numFmtId="4"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wrapText="1"/>
    </xf>
    <xf numFmtId="4" fontId="25" fillId="0" borderId="0" xfId="0" applyNumberFormat="1" applyFont="1" applyFill="1" applyBorder="1"/>
    <xf numFmtId="9" fontId="21" fillId="0" borderId="0" xfId="0" applyNumberFormat="1" applyFont="1"/>
    <xf numFmtId="0" fontId="31" fillId="0" borderId="0" xfId="0" applyFont="1"/>
    <xf numFmtId="4" fontId="21" fillId="0" borderId="10" xfId="0" applyNumberFormat="1" applyFont="1" applyBorder="1" applyAlignment="1">
      <alignment horizontal="center" vertical="center" wrapText="1"/>
    </xf>
    <xf numFmtId="4" fontId="21" fillId="0" borderId="10" xfId="0" applyNumberFormat="1" applyFont="1" applyFill="1" applyBorder="1" applyAlignment="1">
      <alignment horizontal="center" vertical="center" wrapText="1"/>
    </xf>
    <xf numFmtId="0" fontId="25" fillId="0" borderId="0" xfId="0" applyFont="1" applyAlignment="1">
      <alignment wrapText="1"/>
    </xf>
    <xf numFmtId="0" fontId="21" fillId="19" borderId="10" xfId="0" applyFont="1" applyFill="1" applyBorder="1" applyAlignment="1">
      <alignment horizontal="center" vertical="center" wrapText="1"/>
    </xf>
    <xf numFmtId="4" fontId="23" fillId="19" borderId="10" xfId="0" applyNumberFormat="1" applyFont="1" applyFill="1" applyBorder="1" applyAlignment="1">
      <alignment horizontal="center" vertical="center" wrapText="1"/>
    </xf>
    <xf numFmtId="0" fontId="21" fillId="0" borderId="10" xfId="0" applyFont="1" applyBorder="1" applyAlignment="1">
      <alignment horizontal="center" vertical="center" wrapText="1"/>
    </xf>
    <xf numFmtId="0" fontId="23" fillId="0" borderId="0" xfId="0" applyFont="1" applyFill="1" applyBorder="1" applyAlignment="1">
      <alignment horizontal="center" vertical="center" wrapText="1"/>
    </xf>
    <xf numFmtId="0" fontId="21" fillId="0" borderId="0" xfId="0" applyFont="1" applyFill="1"/>
    <xf numFmtId="0" fontId="23" fillId="19" borderId="10" xfId="0" applyFont="1" applyFill="1" applyBorder="1" applyAlignment="1">
      <alignment horizontal="center"/>
    </xf>
    <xf numFmtId="0" fontId="28" fillId="18" borderId="10" xfId="0" applyFont="1" applyFill="1" applyBorder="1" applyAlignment="1">
      <alignment horizontal="center" vertical="center" wrapText="1"/>
    </xf>
    <xf numFmtId="0" fontId="21" fillId="0" borderId="0" xfId="0" applyFont="1" applyAlignment="1">
      <alignment horizontal="center"/>
    </xf>
    <xf numFmtId="0" fontId="23" fillId="0" borderId="10" xfId="0" applyFont="1" applyFill="1" applyBorder="1" applyAlignment="1">
      <alignment horizontal="center" vertical="center" wrapText="1"/>
    </xf>
    <xf numFmtId="0" fontId="32" fillId="19" borderId="10" xfId="0" applyFont="1" applyFill="1" applyBorder="1" applyAlignment="1">
      <alignment horizontal="center" vertical="center" wrapText="1"/>
    </xf>
    <xf numFmtId="4" fontId="32" fillId="19" borderId="10" xfId="0" applyNumberFormat="1" applyFont="1" applyFill="1" applyBorder="1" applyAlignment="1">
      <alignment horizontal="center" vertical="center" wrapText="1"/>
    </xf>
    <xf numFmtId="0" fontId="33" fillId="0" borderId="0" xfId="0" applyFont="1"/>
    <xf numFmtId="4" fontId="21" fillId="0" borderId="0" xfId="0" applyNumberFormat="1" applyFont="1"/>
    <xf numFmtId="0" fontId="23" fillId="0" borderId="0" xfId="0" applyFont="1" applyBorder="1"/>
    <xf numFmtId="0" fontId="23" fillId="0" borderId="11" xfId="0" applyFont="1" applyBorder="1"/>
    <xf numFmtId="0" fontId="23" fillId="0" borderId="12" xfId="0" applyFont="1" applyBorder="1"/>
    <xf numFmtId="0" fontId="21" fillId="19" borderId="10" xfId="0" applyFont="1" applyFill="1" applyBorder="1"/>
    <xf numFmtId="4" fontId="24" fillId="0" borderId="0" xfId="100" applyFont="1"/>
    <xf numFmtId="0" fontId="34" fillId="0" borderId="0" xfId="0" applyFont="1"/>
    <xf numFmtId="0" fontId="2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21" fillId="0" borderId="10" xfId="0" applyFont="1" applyBorder="1" applyAlignment="1">
      <alignment horizontal="center" wrapText="1"/>
    </xf>
    <xf numFmtId="0" fontId="21" fillId="0" borderId="10" xfId="0" applyFont="1" applyBorder="1" applyAlignment="1">
      <alignment horizontal="center"/>
    </xf>
    <xf numFmtId="0" fontId="21" fillId="18" borderId="10" xfId="0" applyFont="1" applyFill="1" applyBorder="1" applyAlignment="1">
      <alignment horizontal="center"/>
    </xf>
    <xf numFmtId="0" fontId="24" fillId="0" borderId="0" xfId="122" applyFont="1"/>
    <xf numFmtId="0" fontId="21" fillId="0" borderId="0" xfId="122" applyFont="1"/>
    <xf numFmtId="0" fontId="32" fillId="18" borderId="10" xfId="122" applyFont="1" applyFill="1" applyBorder="1" applyAlignment="1">
      <alignment horizontal="center" vertical="center" wrapText="1"/>
    </xf>
    <xf numFmtId="0" fontId="33" fillId="18" borderId="10" xfId="122" applyFont="1" applyFill="1" applyBorder="1" applyAlignment="1">
      <alignment horizontal="center" vertical="center" wrapText="1"/>
    </xf>
    <xf numFmtId="0" fontId="31" fillId="0" borderId="10" xfId="122" applyFont="1" applyBorder="1" applyAlignment="1">
      <alignment horizontal="center" vertical="center" wrapText="1"/>
    </xf>
    <xf numFmtId="0" fontId="21" fillId="0" borderId="0" xfId="120" applyFont="1" applyAlignment="1">
      <alignment horizontal="left"/>
    </xf>
    <xf numFmtId="0" fontId="21" fillId="0" borderId="0" xfId="120" applyFont="1"/>
    <xf numFmtId="0" fontId="25" fillId="0" borderId="0" xfId="120" applyFont="1"/>
    <xf numFmtId="0" fontId="25" fillId="0" borderId="0" xfId="122" applyFont="1"/>
    <xf numFmtId="0" fontId="21" fillId="0" borderId="0" xfId="120" applyFont="1" applyAlignment="1">
      <alignment horizontal="right"/>
    </xf>
    <xf numFmtId="0" fontId="25" fillId="0" borderId="0" xfId="120" applyFont="1" applyAlignment="1">
      <alignment horizontal="left"/>
    </xf>
    <xf numFmtId="0" fontId="23" fillId="0" borderId="0" xfId="120" applyFont="1" applyAlignment="1">
      <alignment horizontal="right"/>
    </xf>
    <xf numFmtId="0" fontId="31" fillId="0" borderId="0" xfId="120" applyFont="1"/>
    <xf numFmtId="0" fontId="33" fillId="0" borderId="13" xfId="120" applyFont="1" applyBorder="1" applyAlignment="1">
      <alignment horizontal="left"/>
    </xf>
    <xf numFmtId="0" fontId="33" fillId="0" borderId="14" xfId="122" applyFont="1" applyBorder="1"/>
    <xf numFmtId="0" fontId="23" fillId="18" borderId="11" xfId="120" applyFont="1" applyFill="1" applyBorder="1" applyAlignment="1">
      <alignment horizontal="left"/>
    </xf>
    <xf numFmtId="0" fontId="23" fillId="18" borderId="12" xfId="122" applyFont="1" applyFill="1" applyBorder="1"/>
    <xf numFmtId="0" fontId="0" fillId="0" borderId="10" xfId="0" applyBorder="1"/>
    <xf numFmtId="0" fontId="24"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center" vertical="center"/>
    </xf>
    <xf numFmtId="0" fontId="33" fillId="18" borderId="10" xfId="0" applyFont="1" applyFill="1" applyBorder="1" applyAlignment="1">
      <alignment horizontal="center" vertical="center" wrapText="1"/>
    </xf>
    <xf numFmtId="0" fontId="32" fillId="18" borderId="10" xfId="0" applyFont="1" applyFill="1" applyBorder="1" applyAlignment="1">
      <alignment horizontal="center" vertical="center" wrapText="1"/>
    </xf>
    <xf numFmtId="164" fontId="23" fillId="0" borderId="0" xfId="0" applyNumberFormat="1" applyFont="1" applyFill="1" applyBorder="1" applyAlignment="1">
      <alignment horizontal="center" vertical="center" wrapText="1"/>
    </xf>
    <xf numFmtId="164" fontId="21" fillId="0" borderId="10" xfId="0" applyNumberFormat="1" applyFont="1" applyBorder="1" applyAlignment="1">
      <alignment vertical="center"/>
    </xf>
    <xf numFmtId="0" fontId="36" fillId="0" borderId="0" xfId="0" applyFont="1"/>
    <xf numFmtId="0" fontId="33" fillId="0" borderId="0" xfId="122" applyFont="1" applyBorder="1" applyAlignment="1"/>
    <xf numFmtId="4" fontId="31" fillId="0" borderId="10" xfId="0" applyNumberFormat="1" applyFont="1" applyBorder="1" applyAlignment="1">
      <alignment horizontal="center" vertical="center" wrapText="1"/>
    </xf>
    <xf numFmtId="0" fontId="21" fillId="18" borderId="10" xfId="0" applyFont="1" applyFill="1" applyBorder="1" applyAlignment="1">
      <alignment horizontal="center" vertical="center" wrapText="1"/>
    </xf>
    <xf numFmtId="0" fontId="23" fillId="19" borderId="10" xfId="0" applyNumberFormat="1" applyFont="1" applyFill="1" applyBorder="1" applyAlignment="1">
      <alignment horizontal="center" vertical="center" wrapText="1"/>
    </xf>
    <xf numFmtId="0" fontId="21" fillId="0" borderId="10" xfId="0" applyNumberFormat="1" applyFont="1" applyBorder="1" applyAlignment="1">
      <alignment horizontal="center" vertical="center" wrapText="1"/>
    </xf>
    <xf numFmtId="0" fontId="21" fillId="0" borderId="0" xfId="0" applyNumberFormat="1" applyFont="1" applyAlignment="1">
      <alignment horizontal="center" vertical="center" wrapText="1"/>
    </xf>
    <xf numFmtId="0" fontId="37" fillId="0" borderId="0" xfId="0" applyFont="1" applyAlignment="1">
      <alignment horizontal="center"/>
    </xf>
    <xf numFmtId="0" fontId="23" fillId="18" borderId="10" xfId="0" applyNumberFormat="1" applyFont="1" applyFill="1" applyBorder="1" applyAlignment="1">
      <alignment horizontal="center" vertical="center" wrapText="1"/>
    </xf>
    <xf numFmtId="0" fontId="21" fillId="16" borderId="10"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4" fillId="0" borderId="0" xfId="0" applyNumberFormat="1" applyFont="1" applyAlignment="1">
      <alignment horizontal="left" vertical="center" wrapText="1"/>
    </xf>
    <xf numFmtId="0" fontId="38" fillId="0" borderId="0" xfId="0" applyFont="1" applyAlignment="1">
      <alignment horizontal="left" vertical="center" wrapText="1"/>
    </xf>
    <xf numFmtId="10" fontId="23" fillId="19" borderId="10" xfId="0" applyNumberFormat="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164" fontId="35" fillId="0" borderId="0"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0" fontId="41" fillId="0" borderId="0" xfId="0" applyFont="1"/>
    <xf numFmtId="0" fontId="3" fillId="0" borderId="0" xfId="0" applyFont="1"/>
    <xf numFmtId="0" fontId="25" fillId="0" borderId="10" xfId="0" applyFont="1" applyFill="1" applyBorder="1" applyAlignment="1">
      <alignment horizontal="center" vertical="center" wrapText="1"/>
    </xf>
    <xf numFmtId="4" fontId="25" fillId="0" borderId="10" xfId="0" applyNumberFormat="1" applyFont="1" applyBorder="1" applyAlignment="1">
      <alignment horizontal="center" vertical="center" wrapText="1"/>
    </xf>
    <xf numFmtId="0" fontId="25" fillId="18" borderId="10" xfId="0" applyFont="1" applyFill="1" applyBorder="1" applyAlignment="1">
      <alignment horizontal="center" vertical="center" wrapText="1"/>
    </xf>
    <xf numFmtId="4" fontId="25" fillId="19" borderId="10" xfId="0" applyNumberFormat="1" applyFont="1" applyFill="1" applyBorder="1" applyAlignment="1">
      <alignment horizontal="center" vertical="center" wrapText="1"/>
    </xf>
    <xf numFmtId="0" fontId="31" fillId="0" borderId="0" xfId="0" applyFont="1" applyAlignment="1">
      <alignment horizontal="center"/>
    </xf>
    <xf numFmtId="0" fontId="28" fillId="19" borderId="10" xfId="0" applyFont="1" applyFill="1" applyBorder="1" applyAlignment="1">
      <alignment horizontal="center" vertical="center" wrapText="1"/>
    </xf>
    <xf numFmtId="0" fontId="28" fillId="2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4" fontId="21" fillId="0" borderId="0" xfId="0" applyNumberFormat="1" applyFont="1" applyAlignment="1">
      <alignment horizontal="left"/>
    </xf>
    <xf numFmtId="0" fontId="31" fillId="0" borderId="10" xfId="0" applyFont="1" applyBorder="1" applyAlignment="1">
      <alignment horizontal="center"/>
    </xf>
    <xf numFmtId="0" fontId="42" fillId="0" borderId="0" xfId="0" applyFont="1"/>
    <xf numFmtId="0" fontId="28" fillId="18" borderId="10" xfId="0" applyNumberFormat="1" applyFont="1" applyFill="1" applyBorder="1" applyAlignment="1">
      <alignment horizontal="right" vertical="center" wrapText="1"/>
    </xf>
    <xf numFmtId="0" fontId="25" fillId="0" borderId="10" xfId="0" applyFont="1" applyFill="1" applyBorder="1"/>
    <xf numFmtId="0" fontId="31" fillId="0" borderId="10" xfId="0" applyFont="1" applyFill="1" applyBorder="1"/>
    <xf numFmtId="0" fontId="25" fillId="0" borderId="10" xfId="0" applyFont="1" applyBorder="1"/>
    <xf numFmtId="0" fontId="28" fillId="0" borderId="0" xfId="0" applyFont="1" applyFill="1" applyBorder="1"/>
    <xf numFmtId="165" fontId="28" fillId="0" borderId="0" xfId="0" applyNumberFormat="1" applyFont="1" applyFill="1" applyBorder="1" applyAlignment="1"/>
    <xf numFmtId="4" fontId="25" fillId="0" borderId="10" xfId="0" applyNumberFormat="1" applyFont="1" applyFill="1" applyBorder="1" applyAlignment="1"/>
    <xf numFmtId="0" fontId="31" fillId="0" borderId="0" xfId="0" applyFont="1" applyFill="1" applyBorder="1"/>
    <xf numFmtId="0" fontId="28" fillId="18" borderId="10" xfId="0" applyFont="1" applyFill="1" applyBorder="1" applyAlignment="1">
      <alignment horizontal="right" vertical="center" wrapText="1"/>
    </xf>
    <xf numFmtId="0" fontId="25" fillId="0" borderId="10" xfId="0" applyFont="1" applyFill="1" applyBorder="1" applyAlignment="1">
      <alignment wrapText="1"/>
    </xf>
    <xf numFmtId="0" fontId="31" fillId="0" borderId="0" xfId="0" applyFont="1" applyBorder="1"/>
    <xf numFmtId="0" fontId="28" fillId="18" borderId="10" xfId="0" applyFont="1" applyFill="1" applyBorder="1" applyAlignment="1">
      <alignment horizontal="left" vertical="center" wrapText="1"/>
    </xf>
    <xf numFmtId="0" fontId="25" fillId="0" borderId="10" xfId="0" applyFont="1" applyFill="1" applyBorder="1" applyAlignment="1">
      <alignment horizontal="left" vertical="center" wrapText="1"/>
    </xf>
    <xf numFmtId="4" fontId="28" fillId="0" borderId="0" xfId="0" applyNumberFormat="1" applyFont="1" applyFill="1" applyBorder="1" applyAlignment="1"/>
    <xf numFmtId="0" fontId="28" fillId="19" borderId="10" xfId="0" applyFont="1" applyFill="1" applyBorder="1"/>
    <xf numFmtId="4" fontId="28" fillId="19" borderId="10" xfId="0" applyNumberFormat="1" applyFont="1" applyFill="1" applyBorder="1" applyAlignment="1">
      <alignment horizontal="right"/>
    </xf>
    <xf numFmtId="4" fontId="28" fillId="19" borderId="10" xfId="0" applyNumberFormat="1" applyFont="1" applyFill="1" applyBorder="1" applyAlignment="1"/>
    <xf numFmtId="4" fontId="28" fillId="19" borderId="10" xfId="0" applyNumberFormat="1" applyFont="1" applyFill="1" applyBorder="1"/>
    <xf numFmtId="8" fontId="32" fillId="0" borderId="15" xfId="122" applyNumberFormat="1" applyFont="1" applyBorder="1"/>
    <xf numFmtId="0" fontId="33" fillId="0" borderId="15" xfId="122" applyFont="1" applyBorder="1"/>
    <xf numFmtId="0" fontId="31" fillId="0" borderId="0" xfId="122" applyFont="1" applyBorder="1" applyAlignment="1">
      <alignment horizontal="right"/>
    </xf>
    <xf numFmtId="0" fontId="31" fillId="0" borderId="0" xfId="121" applyFont="1"/>
    <xf numFmtId="0" fontId="33" fillId="0" borderId="0" xfId="0" applyFont="1" applyBorder="1" applyAlignment="1">
      <alignment horizontal="center"/>
    </xf>
    <xf numFmtId="0" fontId="43" fillId="0" borderId="0" xfId="0" applyFont="1"/>
    <xf numFmtId="0" fontId="23" fillId="18" borderId="10" xfId="0" applyFont="1" applyFill="1" applyBorder="1" applyAlignment="1">
      <alignment horizontal="center"/>
    </xf>
    <xf numFmtId="0" fontId="23" fillId="0" borderId="10" xfId="0" applyFont="1" applyBorder="1" applyAlignment="1">
      <alignment horizontal="center"/>
    </xf>
    <xf numFmtId="4" fontId="32" fillId="19" borderId="10" xfId="0" applyNumberFormat="1" applyFont="1" applyFill="1" applyBorder="1" applyAlignment="1">
      <alignment horizontal="center"/>
    </xf>
    <xf numFmtId="4" fontId="23" fillId="0" borderId="10" xfId="0" applyNumberFormat="1" applyFont="1" applyBorder="1" applyAlignment="1">
      <alignment horizontal="center" vertical="center" wrapText="1"/>
    </xf>
    <xf numFmtId="4" fontId="21" fillId="0" borderId="10" xfId="0" applyNumberFormat="1" applyFont="1" applyBorder="1" applyAlignment="1">
      <alignment horizontal="center"/>
    </xf>
    <xf numFmtId="4" fontId="25" fillId="0" borderId="10" xfId="0" applyNumberFormat="1" applyFont="1" applyFill="1" applyBorder="1" applyAlignment="1">
      <alignment horizontal="right"/>
    </xf>
    <xf numFmtId="4" fontId="28" fillId="18" borderId="10" xfId="0" applyNumberFormat="1" applyFont="1" applyFill="1" applyBorder="1" applyAlignment="1">
      <alignment horizontal="right"/>
    </xf>
    <xf numFmtId="0" fontId="28" fillId="18" borderId="10" xfId="0" applyFont="1" applyFill="1" applyBorder="1" applyAlignment="1">
      <alignment wrapText="1"/>
    </xf>
    <xf numFmtId="0" fontId="25" fillId="0" borderId="0" xfId="0" applyFont="1" applyFill="1" applyBorder="1" applyAlignment="1">
      <alignment wrapText="1"/>
    </xf>
    <xf numFmtId="4" fontId="25" fillId="0" borderId="0" xfId="0" applyNumberFormat="1" applyFont="1" applyBorder="1" applyAlignment="1">
      <alignment horizontal="right"/>
    </xf>
    <xf numFmtId="4" fontId="28" fillId="0" borderId="0" xfId="0" applyNumberFormat="1" applyFont="1" applyFill="1" applyBorder="1" applyAlignment="1">
      <alignment horizontal="right"/>
    </xf>
    <xf numFmtId="0" fontId="28" fillId="19" borderId="10" xfId="0" applyFont="1" applyFill="1" applyBorder="1" applyAlignment="1">
      <alignment wrapText="1"/>
    </xf>
    <xf numFmtId="0" fontId="25" fillId="0" borderId="10" xfId="0" applyFont="1" applyFill="1" applyBorder="1" applyAlignment="1">
      <alignment horizontal="left"/>
    </xf>
    <xf numFmtId="0" fontId="28" fillId="18" borderId="10" xfId="0" applyFont="1" applyFill="1" applyBorder="1" applyAlignment="1">
      <alignment horizontal="right"/>
    </xf>
    <xf numFmtId="0" fontId="28" fillId="0" borderId="0" xfId="0" applyFont="1" applyFill="1" applyBorder="1" applyAlignment="1">
      <alignment wrapText="1"/>
    </xf>
    <xf numFmtId="4" fontId="34" fillId="19" borderId="10" xfId="0" applyNumberFormat="1" applyFont="1" applyFill="1" applyBorder="1" applyAlignment="1">
      <alignment horizontal="center" vertical="center" wrapText="1"/>
    </xf>
    <xf numFmtId="164" fontId="21" fillId="0" borderId="16" xfId="0" applyNumberFormat="1" applyFont="1" applyBorder="1" applyAlignment="1">
      <alignment vertical="center"/>
    </xf>
    <xf numFmtId="164" fontId="21" fillId="0" borderId="17" xfId="0" applyNumberFormat="1" applyFont="1" applyBorder="1" applyAlignment="1">
      <alignment vertical="center"/>
    </xf>
    <xf numFmtId="164" fontId="21" fillId="0" borderId="10" xfId="0" applyNumberFormat="1" applyFont="1" applyBorder="1" applyAlignment="1">
      <alignment vertical="center" wrapText="1"/>
    </xf>
    <xf numFmtId="4" fontId="21" fillId="0" borderId="17" xfId="0" applyNumberFormat="1" applyFont="1" applyBorder="1" applyAlignment="1">
      <alignment vertical="center"/>
    </xf>
    <xf numFmtId="164" fontId="21" fillId="0" borderId="18" xfId="0" applyNumberFormat="1" applyFont="1" applyBorder="1" applyAlignment="1">
      <alignment vertical="center"/>
    </xf>
    <xf numFmtId="164" fontId="21" fillId="0" borderId="10" xfId="0" applyNumberFormat="1" applyFont="1" applyFill="1" applyBorder="1" applyAlignment="1">
      <alignment vertical="center" wrapText="1"/>
    </xf>
    <xf numFmtId="164" fontId="21" fillId="0" borderId="19" xfId="0" applyNumberFormat="1" applyFont="1" applyBorder="1" applyAlignment="1">
      <alignment vertical="center"/>
    </xf>
    <xf numFmtId="4" fontId="21" fillId="0" borderId="10" xfId="0" applyNumberFormat="1" applyFont="1" applyBorder="1" applyAlignment="1">
      <alignment vertical="center"/>
    </xf>
    <xf numFmtId="164" fontId="21" fillId="0" borderId="11" xfId="0" applyNumberFormat="1" applyFont="1" applyBorder="1" applyAlignment="1">
      <alignment vertical="center"/>
    </xf>
    <xf numFmtId="4" fontId="21" fillId="0" borderId="0" xfId="0" applyNumberFormat="1" applyFont="1" applyAlignment="1">
      <alignment vertical="center"/>
    </xf>
    <xf numFmtId="0" fontId="44" fillId="18" borderId="17" xfId="0" applyFont="1" applyFill="1" applyBorder="1" applyAlignment="1">
      <alignment horizontal="center" vertical="center" wrapText="1"/>
    </xf>
    <xf numFmtId="0" fontId="21" fillId="0" borderId="19" xfId="0" applyFont="1" applyBorder="1"/>
    <xf numFmtId="4" fontId="21" fillId="19" borderId="10" xfId="0" applyNumberFormat="1" applyFont="1" applyFill="1" applyBorder="1" applyAlignment="1">
      <alignment horizontal="center" vertical="center" wrapText="1"/>
    </xf>
    <xf numFmtId="4" fontId="21" fillId="0" borderId="0" xfId="0" applyNumberFormat="1" applyFont="1" applyAlignment="1">
      <alignment horizontal="center"/>
    </xf>
    <xf numFmtId="0" fontId="21" fillId="0" borderId="10" xfId="0" applyNumberFormat="1" applyFont="1" applyFill="1" applyBorder="1" applyAlignment="1">
      <alignment horizontal="center" vertical="center" wrapText="1"/>
    </xf>
    <xf numFmtId="0" fontId="39" fillId="0" borderId="0" xfId="0" applyFont="1" applyAlignment="1">
      <alignment horizontal="left" vertical="center" wrapText="1"/>
    </xf>
    <xf numFmtId="0" fontId="39" fillId="0" borderId="0" xfId="0" applyFont="1"/>
    <xf numFmtId="0" fontId="21" fillId="0" borderId="0" xfId="0" applyNumberFormat="1" applyFont="1" applyAlignment="1">
      <alignment horizontal="right" vertical="center" wrapText="1"/>
    </xf>
    <xf numFmtId="0" fontId="32" fillId="18" borderId="17" xfId="122" applyFont="1" applyFill="1" applyBorder="1" applyAlignment="1">
      <alignment horizontal="center" vertical="center" wrapText="1"/>
    </xf>
    <xf numFmtId="0" fontId="45" fillId="0" borderId="0" xfId="121" applyFont="1"/>
    <xf numFmtId="0" fontId="31" fillId="0" borderId="0" xfId="122" applyFont="1" applyBorder="1" applyAlignment="1">
      <alignment horizontal="center" vertical="center" wrapText="1"/>
    </xf>
    <xf numFmtId="4" fontId="21" fillId="0" borderId="0" xfId="122" applyNumberFormat="1" applyFont="1" applyBorder="1" applyAlignment="1">
      <alignment horizontal="center" vertical="center" wrapText="1"/>
    </xf>
    <xf numFmtId="0" fontId="33" fillId="0" borderId="0" xfId="122" applyFont="1" applyFill="1" applyBorder="1" applyAlignment="1">
      <alignment horizontal="center" vertical="center" wrapText="1"/>
    </xf>
    <xf numFmtId="4" fontId="25" fillId="0" borderId="10" xfId="122" applyNumberFormat="1" applyFont="1" applyBorder="1" applyAlignment="1">
      <alignment horizontal="center" vertical="center" wrapText="1"/>
    </xf>
    <xf numFmtId="4" fontId="25" fillId="0" borderId="10" xfId="123" applyNumberFormat="1" applyFont="1" applyBorder="1" applyAlignment="1">
      <alignment horizontal="right" vertical="center" wrapText="1"/>
    </xf>
    <xf numFmtId="0" fontId="22" fillId="0" borderId="0" xfId="122" applyFont="1"/>
    <xf numFmtId="0" fontId="33" fillId="0" borderId="18" xfId="120" applyFont="1" applyBorder="1" applyAlignment="1">
      <alignment horizontal="left"/>
    </xf>
    <xf numFmtId="0" fontId="33" fillId="0" borderId="11" xfId="120" applyFont="1" applyBorder="1" applyAlignment="1">
      <alignment horizontal="left"/>
    </xf>
    <xf numFmtId="0" fontId="33" fillId="0" borderId="12" xfId="122" applyFont="1" applyBorder="1"/>
    <xf numFmtId="0" fontId="46" fillId="18" borderId="10" xfId="122" applyFont="1" applyFill="1" applyBorder="1" applyAlignment="1">
      <alignment horizontal="center" vertical="center" wrapText="1"/>
    </xf>
    <xf numFmtId="0" fontId="28" fillId="0" borderId="0" xfId="0" applyFont="1"/>
    <xf numFmtId="0" fontId="28" fillId="0" borderId="0" xfId="122" applyFont="1"/>
    <xf numFmtId="0" fontId="33" fillId="0" borderId="10" xfId="120" applyFont="1" applyBorder="1" applyAlignment="1">
      <alignment horizontal="center"/>
    </xf>
    <xf numFmtId="4" fontId="21" fillId="0" borderId="10" xfId="123" applyNumberFormat="1" applyFont="1" applyBorder="1"/>
    <xf numFmtId="4" fontId="23" fillId="18" borderId="10" xfId="122" applyNumberFormat="1" applyFont="1" applyFill="1" applyBorder="1"/>
    <xf numFmtId="4" fontId="25" fillId="0" borderId="10" xfId="123" applyNumberFormat="1" applyFont="1" applyBorder="1" applyAlignment="1">
      <alignment horizontal="center" vertical="center" wrapText="1"/>
    </xf>
    <xf numFmtId="0" fontId="23" fillId="0" borderId="10" xfId="0" applyFont="1" applyFill="1" applyBorder="1" applyAlignment="1">
      <alignment horizontal="center"/>
    </xf>
    <xf numFmtId="0" fontId="21" fillId="0" borderId="10" xfId="0" applyFont="1" applyFill="1" applyBorder="1" applyAlignment="1">
      <alignment horizontal="center"/>
    </xf>
    <xf numFmtId="4" fontId="23" fillId="0" borderId="10" xfId="0" applyNumberFormat="1" applyFont="1" applyFill="1" applyBorder="1" applyAlignment="1">
      <alignment horizontal="center"/>
    </xf>
    <xf numFmtId="0" fontId="21" fillId="0" borderId="0" xfId="0" applyFont="1" applyBorder="1" applyAlignment="1">
      <alignment horizontal="center"/>
    </xf>
    <xf numFmtId="0" fontId="37" fillId="0" borderId="0" xfId="0" applyFont="1"/>
    <xf numFmtId="0" fontId="25" fillId="0" borderId="0" xfId="0" applyFont="1" applyFill="1"/>
    <xf numFmtId="0" fontId="47" fillId="0" borderId="0" xfId="0" applyFont="1"/>
    <xf numFmtId="0" fontId="28" fillId="18" borderId="10" xfId="0" applyNumberFormat="1" applyFont="1" applyFill="1" applyBorder="1" applyAlignment="1">
      <alignment horizontal="right"/>
    </xf>
    <xf numFmtId="4" fontId="31" fillId="0" borderId="10" xfId="0" applyNumberFormat="1" applyFont="1" applyFill="1" applyBorder="1" applyAlignment="1">
      <alignment horizontal="right"/>
    </xf>
    <xf numFmtId="4" fontId="25" fillId="0" borderId="10" xfId="0" applyNumberFormat="1" applyFont="1" applyFill="1" applyBorder="1"/>
    <xf numFmtId="4" fontId="48" fillId="20" borderId="10" xfId="0" applyNumberFormat="1"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48" fillId="0" borderId="10" xfId="0" applyFont="1" applyFill="1" applyBorder="1" applyAlignment="1">
      <alignment horizontal="center" vertical="center" wrapText="1"/>
    </xf>
    <xf numFmtId="4" fontId="48" fillId="0" borderId="10" xfId="0" applyNumberFormat="1" applyFont="1" applyFill="1" applyBorder="1" applyAlignment="1">
      <alignment horizontal="center" vertical="center" wrapText="1"/>
    </xf>
    <xf numFmtId="0" fontId="48" fillId="0" borderId="10" xfId="0" applyFont="1" applyFill="1" applyBorder="1" applyAlignment="1">
      <alignment horizontal="center" wrapText="1"/>
    </xf>
    <xf numFmtId="0" fontId="48" fillId="0" borderId="0" xfId="0" applyFont="1" applyFill="1" applyBorder="1" applyAlignment="1">
      <alignment horizontal="center" vertical="center" wrapText="1"/>
    </xf>
    <xf numFmtId="4" fontId="48" fillId="0" borderId="10" xfId="0" applyNumberFormat="1" applyFont="1" applyFill="1" applyBorder="1" applyAlignment="1">
      <alignment horizontal="center" wrapText="1"/>
    </xf>
    <xf numFmtId="2" fontId="48" fillId="0" borderId="10" xfId="0" applyNumberFormat="1" applyFont="1" applyFill="1" applyBorder="1" applyAlignment="1">
      <alignment horizontal="center" vertical="center" wrapText="1"/>
    </xf>
    <xf numFmtId="2" fontId="48" fillId="0" borderId="0" xfId="0" applyNumberFormat="1" applyFont="1" applyFill="1" applyBorder="1" applyAlignment="1">
      <alignment horizontal="center" vertical="center" wrapText="1"/>
    </xf>
    <xf numFmtId="0" fontId="48" fillId="0" borderId="10" xfId="0" applyFont="1" applyBorder="1" applyAlignment="1">
      <alignment horizontal="center" vertical="center" wrapText="1"/>
    </xf>
    <xf numFmtId="0" fontId="49" fillId="0" borderId="0" xfId="0" applyFont="1" applyFill="1" applyBorder="1"/>
    <xf numFmtId="0" fontId="28" fillId="21" borderId="0" xfId="0" applyFont="1" applyFill="1" applyBorder="1" applyAlignment="1">
      <alignment wrapText="1"/>
    </xf>
    <xf numFmtId="4" fontId="28" fillId="21" borderId="0" xfId="0" applyNumberFormat="1" applyFont="1" applyFill="1" applyBorder="1" applyAlignment="1">
      <alignment horizontal="right"/>
    </xf>
    <xf numFmtId="0" fontId="23" fillId="18" borderId="10" xfId="0" applyFont="1" applyFill="1" applyBorder="1" applyAlignment="1">
      <alignment horizontal="center" vertical="center" wrapText="1"/>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9" xfId="0" applyFont="1" applyBorder="1" applyAlignment="1">
      <alignment horizontal="center" vertical="center"/>
    </xf>
    <xf numFmtId="0" fontId="33" fillId="0" borderId="11" xfId="0" applyFont="1" applyBorder="1" applyAlignment="1">
      <alignment horizontal="center"/>
    </xf>
    <xf numFmtId="0" fontId="33" fillId="0" borderId="12" xfId="0" applyFont="1" applyBorder="1" applyAlignment="1">
      <alignment horizontal="center"/>
    </xf>
    <xf numFmtId="0" fontId="33" fillId="0" borderId="11" xfId="0" applyNumberFormat="1" applyFont="1" applyBorder="1" applyAlignment="1">
      <alignment horizontal="center" vertical="center" wrapText="1"/>
    </xf>
    <xf numFmtId="0" fontId="33" fillId="0" borderId="19" xfId="0" applyNumberFormat="1" applyFont="1" applyBorder="1" applyAlignment="1">
      <alignment horizontal="center" vertical="center" wrapText="1"/>
    </xf>
    <xf numFmtId="0" fontId="24" fillId="0" borderId="0" xfId="0" applyNumberFormat="1" applyFont="1" applyAlignment="1">
      <alignment horizontal="lef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33" fillId="0" borderId="12" xfId="0" applyNumberFormat="1" applyFont="1" applyBorder="1" applyAlignment="1">
      <alignment horizontal="center" vertical="center" wrapText="1"/>
    </xf>
    <xf numFmtId="0" fontId="0" fillId="0" borderId="19" xfId="0" applyBorder="1" applyAlignment="1"/>
    <xf numFmtId="0" fontId="24" fillId="0" borderId="0" xfId="0" applyFont="1" applyAlignment="1">
      <alignment vertical="center"/>
    </xf>
    <xf numFmtId="0" fontId="25" fillId="0" borderId="0" xfId="0" applyFont="1" applyAlignment="1">
      <alignment horizontal="left" vertical="top"/>
    </xf>
    <xf numFmtId="0" fontId="40" fillId="0" borderId="0" xfId="0" applyFont="1" applyBorder="1" applyAlignment="1">
      <alignment horizontal="right" vertical="center"/>
    </xf>
    <xf numFmtId="0" fontId="0" fillId="0" borderId="0" xfId="0" applyBorder="1" applyAlignment="1"/>
    <xf numFmtId="0" fontId="25" fillId="0" borderId="0" xfId="0" applyFont="1" applyAlignment="1"/>
    <xf numFmtId="0" fontId="25" fillId="0" borderId="0" xfId="0" applyFont="1" applyAlignment="1">
      <alignment vertical="top" wrapText="1"/>
    </xf>
    <xf numFmtId="0" fontId="25" fillId="0" borderId="0" xfId="0" applyFont="1" applyAlignment="1">
      <alignment wrapText="1"/>
    </xf>
    <xf numFmtId="0" fontId="25" fillId="19" borderId="11" xfId="0" applyFont="1" applyFill="1" applyBorder="1" applyAlignment="1">
      <alignment horizontal="center" vertical="center" wrapText="1"/>
    </xf>
    <xf numFmtId="0" fontId="25" fillId="19" borderId="12" xfId="0" applyFont="1" applyFill="1" applyBorder="1" applyAlignment="1">
      <alignment horizontal="center" vertical="center" wrapText="1"/>
    </xf>
    <xf numFmtId="0" fontId="25" fillId="19" borderId="19" xfId="0" applyFont="1" applyFill="1" applyBorder="1" applyAlignment="1">
      <alignment horizontal="center" vertical="center" wrapText="1"/>
    </xf>
    <xf numFmtId="0" fontId="25" fillId="0" borderId="0" xfId="0" applyFont="1" applyBorder="1" applyAlignment="1"/>
    <xf numFmtId="0" fontId="33" fillId="0" borderId="0" xfId="0" applyFont="1" applyBorder="1" applyAlignment="1">
      <alignment horizontal="center"/>
    </xf>
    <xf numFmtId="0" fontId="33" fillId="0" borderId="11" xfId="122" applyFont="1" applyBorder="1" applyAlignment="1">
      <alignment horizontal="center"/>
    </xf>
    <xf numFmtId="0" fontId="33" fillId="0" borderId="12" xfId="122" applyFont="1" applyBorder="1" applyAlignment="1">
      <alignment horizontal="center"/>
    </xf>
    <xf numFmtId="0" fontId="33" fillId="0" borderId="19" xfId="122" applyFont="1" applyBorder="1" applyAlignment="1">
      <alignment horizontal="center"/>
    </xf>
    <xf numFmtId="0" fontId="28" fillId="21" borderId="10" xfId="0" applyFont="1" applyFill="1" applyBorder="1" applyAlignment="1">
      <alignment horizontal="center" vertical="center" wrapText="1"/>
    </xf>
    <xf numFmtId="0" fontId="48" fillId="21" borderId="10" xfId="0" applyFont="1" applyFill="1" applyBorder="1" applyAlignment="1">
      <alignment horizontal="center" vertical="center" wrapText="1"/>
    </xf>
    <xf numFmtId="4" fontId="48" fillId="21" borderId="10" xfId="0" applyNumberFormat="1" applyFont="1" applyFill="1" applyBorder="1" applyAlignment="1">
      <alignment horizontal="center" vertical="center" wrapText="1"/>
    </xf>
    <xf numFmtId="0" fontId="25" fillId="21" borderId="10" xfId="0" applyFont="1" applyFill="1" applyBorder="1" applyAlignment="1">
      <alignment horizontal="center" vertical="center" wrapText="1"/>
    </xf>
  </cellXfs>
  <cellStyles count="148">
    <cellStyle name="20 % – Zvýraznění 1" xfId="1" xr:uid="{00000000-0005-0000-0000-000000000000}"/>
    <cellStyle name="20 % – Zvýraznění 2" xfId="2" xr:uid="{00000000-0005-0000-0000-000001000000}"/>
    <cellStyle name="20 % – Zvýraznění 3" xfId="3" xr:uid="{00000000-0005-0000-0000-000002000000}"/>
    <cellStyle name="20 % – Zvýraznění 4" xfId="4" xr:uid="{00000000-0005-0000-0000-000003000000}"/>
    <cellStyle name="20 % – Zvýraznění 5" xfId="5" xr:uid="{00000000-0005-0000-0000-000004000000}"/>
    <cellStyle name="20 % – Zvýraznění 6" xfId="6" xr:uid="{00000000-0005-0000-0000-000005000000}"/>
    <cellStyle name="20 % – Zvýraznění1" xfId="7" xr:uid="{00000000-0005-0000-0000-000006000000}"/>
    <cellStyle name="20 % – Zvýraznění1 2" xfId="8" xr:uid="{00000000-0005-0000-0000-000007000000}"/>
    <cellStyle name="20 % – Zvýraznění2" xfId="9" xr:uid="{00000000-0005-0000-0000-000008000000}"/>
    <cellStyle name="20 % – Zvýraznění2 2" xfId="10" xr:uid="{00000000-0005-0000-0000-000009000000}"/>
    <cellStyle name="20 % – Zvýraznění3" xfId="11" xr:uid="{00000000-0005-0000-0000-00000A000000}"/>
    <cellStyle name="20 % – Zvýraznění3 2" xfId="12" xr:uid="{00000000-0005-0000-0000-00000B000000}"/>
    <cellStyle name="20 % – Zvýraznění4" xfId="13" xr:uid="{00000000-0005-0000-0000-00000C000000}"/>
    <cellStyle name="20 % – Zvýraznění4 2" xfId="14" xr:uid="{00000000-0005-0000-0000-00000D000000}"/>
    <cellStyle name="20 % – Zvýraznění5" xfId="15" xr:uid="{00000000-0005-0000-0000-00000E000000}"/>
    <cellStyle name="20 % – Zvýraznění5 2" xfId="16" xr:uid="{00000000-0005-0000-0000-00000F000000}"/>
    <cellStyle name="20 % – Zvýraznění6" xfId="17" xr:uid="{00000000-0005-0000-0000-000010000000}"/>
    <cellStyle name="20 % – Zvýraznění6 2" xfId="18" xr:uid="{00000000-0005-0000-0000-000011000000}"/>
    <cellStyle name="20% - Accent1" xfId="19" xr:uid="{00000000-0005-0000-0000-000012000000}"/>
    <cellStyle name="20% - Accent1 2" xfId="20" xr:uid="{00000000-0005-0000-0000-000013000000}"/>
    <cellStyle name="20% - Accent1_komentář - příjmy" xfId="21" xr:uid="{00000000-0005-0000-0000-000014000000}"/>
    <cellStyle name="20% - Accent2" xfId="22" xr:uid="{00000000-0005-0000-0000-000015000000}"/>
    <cellStyle name="20% - Accent2 2" xfId="23" xr:uid="{00000000-0005-0000-0000-000016000000}"/>
    <cellStyle name="20% - Accent2_komentář - příjmy" xfId="24" xr:uid="{00000000-0005-0000-0000-000017000000}"/>
    <cellStyle name="20% - Accent3" xfId="25" xr:uid="{00000000-0005-0000-0000-000018000000}"/>
    <cellStyle name="20% - Accent3 2" xfId="26" xr:uid="{00000000-0005-0000-0000-000019000000}"/>
    <cellStyle name="20% - Accent3_komentář - příjmy" xfId="27" xr:uid="{00000000-0005-0000-0000-00001A000000}"/>
    <cellStyle name="20% - Accent4" xfId="28" xr:uid="{00000000-0005-0000-0000-00001B000000}"/>
    <cellStyle name="20% - Accent4 2" xfId="29" xr:uid="{00000000-0005-0000-0000-00001C000000}"/>
    <cellStyle name="20% - Accent4_komentář - příjmy" xfId="30" xr:uid="{00000000-0005-0000-0000-00001D000000}"/>
    <cellStyle name="20% - Accent5" xfId="31" xr:uid="{00000000-0005-0000-0000-00001E000000}"/>
    <cellStyle name="20% - Accent5 2" xfId="32" xr:uid="{00000000-0005-0000-0000-00001F000000}"/>
    <cellStyle name="20% - Accent5_komentář - příjmy" xfId="33" xr:uid="{00000000-0005-0000-0000-000020000000}"/>
    <cellStyle name="20% - Accent6" xfId="34" xr:uid="{00000000-0005-0000-0000-000021000000}"/>
    <cellStyle name="20% - Accent6 2" xfId="35" xr:uid="{00000000-0005-0000-0000-000022000000}"/>
    <cellStyle name="20% - Accent6_komentář - příjmy" xfId="36" xr:uid="{00000000-0005-0000-0000-000023000000}"/>
    <cellStyle name="40 % – Zvýraznění 1" xfId="37" xr:uid="{00000000-0005-0000-0000-000024000000}"/>
    <cellStyle name="40 % – Zvýraznění 2" xfId="38" xr:uid="{00000000-0005-0000-0000-000025000000}"/>
    <cellStyle name="40 % – Zvýraznění 3" xfId="39" xr:uid="{00000000-0005-0000-0000-000026000000}"/>
    <cellStyle name="40 % – Zvýraznění 4" xfId="40" xr:uid="{00000000-0005-0000-0000-000027000000}"/>
    <cellStyle name="40 % – Zvýraznění 5" xfId="41" xr:uid="{00000000-0005-0000-0000-000028000000}"/>
    <cellStyle name="40 % – Zvýraznění 6" xfId="42" xr:uid="{00000000-0005-0000-0000-000029000000}"/>
    <cellStyle name="40 % – Zvýraznění1" xfId="43" xr:uid="{00000000-0005-0000-0000-00002A000000}"/>
    <cellStyle name="40 % – Zvýraznění1 2" xfId="44" xr:uid="{00000000-0005-0000-0000-00002B000000}"/>
    <cellStyle name="40 % – Zvýraznění2" xfId="45" xr:uid="{00000000-0005-0000-0000-00002C000000}"/>
    <cellStyle name="40 % – Zvýraznění2 2" xfId="46" xr:uid="{00000000-0005-0000-0000-00002D000000}"/>
    <cellStyle name="40 % – Zvýraznění3" xfId="47" xr:uid="{00000000-0005-0000-0000-00002E000000}"/>
    <cellStyle name="40 % – Zvýraznění3 2" xfId="48" xr:uid="{00000000-0005-0000-0000-00002F000000}"/>
    <cellStyle name="40 % – Zvýraznění4" xfId="49" xr:uid="{00000000-0005-0000-0000-000030000000}"/>
    <cellStyle name="40 % – Zvýraznění4 2" xfId="50" xr:uid="{00000000-0005-0000-0000-000031000000}"/>
    <cellStyle name="40 % – Zvýraznění5" xfId="51" xr:uid="{00000000-0005-0000-0000-000032000000}"/>
    <cellStyle name="40 % – Zvýraznění5 2" xfId="52" xr:uid="{00000000-0005-0000-0000-000033000000}"/>
    <cellStyle name="40 % – Zvýraznění6" xfId="53" xr:uid="{00000000-0005-0000-0000-000034000000}"/>
    <cellStyle name="40 % – Zvýraznění6 2" xfId="54" xr:uid="{00000000-0005-0000-0000-000035000000}"/>
    <cellStyle name="40% - Accent1" xfId="55" xr:uid="{00000000-0005-0000-0000-000036000000}"/>
    <cellStyle name="40% - Accent1 2" xfId="56" xr:uid="{00000000-0005-0000-0000-000037000000}"/>
    <cellStyle name="40% - Accent1_komentář - příjmy" xfId="57" xr:uid="{00000000-0005-0000-0000-000038000000}"/>
    <cellStyle name="40% - Accent2" xfId="58" xr:uid="{00000000-0005-0000-0000-000039000000}"/>
    <cellStyle name="40% - Accent2 2" xfId="59" xr:uid="{00000000-0005-0000-0000-00003A000000}"/>
    <cellStyle name="40% - Accent2_komentář - příjmy" xfId="60" xr:uid="{00000000-0005-0000-0000-00003B000000}"/>
    <cellStyle name="40% - Accent3" xfId="61" xr:uid="{00000000-0005-0000-0000-00003C000000}"/>
    <cellStyle name="40% - Accent3 2" xfId="62" xr:uid="{00000000-0005-0000-0000-00003D000000}"/>
    <cellStyle name="40% - Accent3_komentář - příjmy" xfId="63" xr:uid="{00000000-0005-0000-0000-00003E000000}"/>
    <cellStyle name="40% - Accent4" xfId="64" xr:uid="{00000000-0005-0000-0000-00003F000000}"/>
    <cellStyle name="40% - Accent4 2" xfId="65" xr:uid="{00000000-0005-0000-0000-000040000000}"/>
    <cellStyle name="40% - Accent4_komentář - příjmy" xfId="66" xr:uid="{00000000-0005-0000-0000-000041000000}"/>
    <cellStyle name="40% - Accent5" xfId="67" xr:uid="{00000000-0005-0000-0000-000042000000}"/>
    <cellStyle name="40% - Accent5 2" xfId="68" xr:uid="{00000000-0005-0000-0000-000043000000}"/>
    <cellStyle name="40% - Accent5_komentář - příjmy" xfId="69" xr:uid="{00000000-0005-0000-0000-000044000000}"/>
    <cellStyle name="40% - Accent6" xfId="70" xr:uid="{00000000-0005-0000-0000-000045000000}"/>
    <cellStyle name="40% - Accent6 2" xfId="71" xr:uid="{00000000-0005-0000-0000-000046000000}"/>
    <cellStyle name="40% - Accent6_komentář - příjmy" xfId="72" xr:uid="{00000000-0005-0000-0000-000047000000}"/>
    <cellStyle name="60 % – Zvýraznění 1" xfId="73" xr:uid="{00000000-0005-0000-0000-000048000000}"/>
    <cellStyle name="60 % – Zvýraznění 2" xfId="74" xr:uid="{00000000-0005-0000-0000-000049000000}"/>
    <cellStyle name="60 % – Zvýraznění 3" xfId="75" xr:uid="{00000000-0005-0000-0000-00004A000000}"/>
    <cellStyle name="60 % – Zvýraznění 4" xfId="76" xr:uid="{00000000-0005-0000-0000-00004B000000}"/>
    <cellStyle name="60 % – Zvýraznění 5" xfId="77" xr:uid="{00000000-0005-0000-0000-00004C000000}"/>
    <cellStyle name="60 % – Zvýraznění 6" xfId="78" xr:uid="{00000000-0005-0000-0000-00004D000000}"/>
    <cellStyle name="60 % – Zvýraznění1" xfId="79" xr:uid="{00000000-0005-0000-0000-00004E000000}"/>
    <cellStyle name="60 % – Zvýraznění2" xfId="80" xr:uid="{00000000-0005-0000-0000-00004F000000}"/>
    <cellStyle name="60 % – Zvýraznění3" xfId="81" xr:uid="{00000000-0005-0000-0000-000050000000}"/>
    <cellStyle name="60 % – Zvýraznění4" xfId="82" xr:uid="{00000000-0005-0000-0000-000051000000}"/>
    <cellStyle name="60 % – Zvýraznění5" xfId="83" xr:uid="{00000000-0005-0000-0000-000052000000}"/>
    <cellStyle name="60 % – Zvýraznění6" xfId="84" xr:uid="{00000000-0005-0000-0000-000053000000}"/>
    <cellStyle name="60% - Accent1" xfId="85" xr:uid="{00000000-0005-0000-0000-000054000000}"/>
    <cellStyle name="60% - Accent2" xfId="86" xr:uid="{00000000-0005-0000-0000-000055000000}"/>
    <cellStyle name="60% - Accent3" xfId="87" xr:uid="{00000000-0005-0000-0000-000056000000}"/>
    <cellStyle name="60% - Accent4" xfId="88" xr:uid="{00000000-0005-0000-0000-000057000000}"/>
    <cellStyle name="60% - Accent5" xfId="89" xr:uid="{00000000-0005-0000-0000-000058000000}"/>
    <cellStyle name="60% - Accent6" xfId="90" xr:uid="{00000000-0005-0000-0000-000059000000}"/>
    <cellStyle name="Accent1" xfId="91" xr:uid="{00000000-0005-0000-0000-00005A000000}"/>
    <cellStyle name="Accent2" xfId="92" xr:uid="{00000000-0005-0000-0000-00005B000000}"/>
    <cellStyle name="Accent3" xfId="93" xr:uid="{00000000-0005-0000-0000-00005C000000}"/>
    <cellStyle name="Accent4" xfId="94" xr:uid="{00000000-0005-0000-0000-00005D000000}"/>
    <cellStyle name="Accent5" xfId="95" xr:uid="{00000000-0005-0000-0000-00005E000000}"/>
    <cellStyle name="Accent6" xfId="96" xr:uid="{00000000-0005-0000-0000-00005F000000}"/>
    <cellStyle name="Bad" xfId="97" xr:uid="{00000000-0005-0000-0000-000060000000}"/>
    <cellStyle name="Calculation" xfId="98" xr:uid="{00000000-0005-0000-0000-000061000000}"/>
    <cellStyle name="Celkem" xfId="99" builtinId="25" customBuiltin="1"/>
    <cellStyle name="čárky_List1" xfId="100" xr:uid="{00000000-0005-0000-0000-000063000000}"/>
    <cellStyle name="Explanatory Text" xfId="101" xr:uid="{00000000-0005-0000-0000-000064000000}"/>
    <cellStyle name="Good" xfId="102" xr:uid="{00000000-0005-0000-0000-000065000000}"/>
    <cellStyle name="Heading 1" xfId="103" xr:uid="{00000000-0005-0000-0000-000066000000}"/>
    <cellStyle name="Heading 2" xfId="104" xr:uid="{00000000-0005-0000-0000-000067000000}"/>
    <cellStyle name="Heading 3" xfId="105" xr:uid="{00000000-0005-0000-0000-000068000000}"/>
    <cellStyle name="Heading 4" xfId="106" xr:uid="{00000000-0005-0000-0000-000069000000}"/>
    <cellStyle name="Check Cell" xfId="107" xr:uid="{00000000-0005-0000-0000-00006A000000}"/>
    <cellStyle name="Chybně" xfId="108" xr:uid="{00000000-0005-0000-0000-00006B000000}"/>
    <cellStyle name="Input" xfId="109" xr:uid="{00000000-0005-0000-0000-00006C000000}"/>
    <cellStyle name="Kontrolní buňka" xfId="110" builtinId="23" customBuiltin="1"/>
    <cellStyle name="Linked Cell" xfId="111" xr:uid="{00000000-0005-0000-0000-00006E000000}"/>
    <cellStyle name="Nadpis 1" xfId="112" builtinId="16" customBuiltin="1"/>
    <cellStyle name="Nadpis 2" xfId="113" builtinId="17" customBuiltin="1"/>
    <cellStyle name="Nadpis 3" xfId="114" builtinId="18" customBuiltin="1"/>
    <cellStyle name="Nadpis 4" xfId="115" builtinId="19" customBuiltin="1"/>
    <cellStyle name="Název" xfId="116" builtinId="15" customBuiltin="1"/>
    <cellStyle name="Neutral" xfId="117" xr:uid="{00000000-0005-0000-0000-000074000000}"/>
    <cellStyle name="Neutrální" xfId="118" builtinId="28" customBuiltin="1"/>
    <cellStyle name="Normální" xfId="0" builtinId="0"/>
    <cellStyle name="Normální 2" xfId="119" xr:uid="{00000000-0005-0000-0000-000077000000}"/>
    <cellStyle name="normální_16.6.Zadluženost města" xfId="120" xr:uid="{00000000-0005-0000-0000-000078000000}"/>
    <cellStyle name="normální_16.6.Zadluženost města_splácení úvěrů" xfId="121" xr:uid="{00000000-0005-0000-0000-000079000000}"/>
    <cellStyle name="normální_List1" xfId="122" xr:uid="{00000000-0005-0000-0000-00007A000000}"/>
    <cellStyle name="normální_splácení úvěrů" xfId="123" xr:uid="{00000000-0005-0000-0000-00007B000000}"/>
    <cellStyle name="Note" xfId="124" xr:uid="{00000000-0005-0000-0000-00007C000000}"/>
    <cellStyle name="Note 2" xfId="125" xr:uid="{00000000-0005-0000-0000-00007D000000}"/>
    <cellStyle name="Note_16.7. Vývoj daňových příjmů" xfId="126" xr:uid="{00000000-0005-0000-0000-00007E000000}"/>
    <cellStyle name="Output" xfId="127" xr:uid="{00000000-0005-0000-0000-00007F000000}"/>
    <cellStyle name="Poznámka" xfId="128" builtinId="10" customBuiltin="1"/>
    <cellStyle name="Poznámka 2" xfId="129" xr:uid="{00000000-0005-0000-0000-000081000000}"/>
    <cellStyle name="Propojená buňka" xfId="130" builtinId="24" customBuiltin="1"/>
    <cellStyle name="Správně" xfId="131" builtinId="26" customBuiltin="1"/>
    <cellStyle name="Špatně" xfId="132" xr:uid="{00000000-0005-0000-0000-000084000000}"/>
    <cellStyle name="Špatně 2" xfId="133" xr:uid="{00000000-0005-0000-0000-000085000000}"/>
    <cellStyle name="Text upozornění" xfId="134" builtinId="11" customBuiltin="1"/>
    <cellStyle name="Title" xfId="135" xr:uid="{00000000-0005-0000-0000-000087000000}"/>
    <cellStyle name="Total" xfId="136" xr:uid="{00000000-0005-0000-0000-000088000000}"/>
    <cellStyle name="Vstup" xfId="137" builtinId="20" customBuiltin="1"/>
    <cellStyle name="Výpočet" xfId="138" builtinId="22" customBuiltin="1"/>
    <cellStyle name="Výstup" xfId="139" builtinId="21" customBuiltin="1"/>
    <cellStyle name="Vysvětlující text" xfId="140" builtinId="53" customBuiltin="1"/>
    <cellStyle name="Warning Text" xfId="141" xr:uid="{00000000-0005-0000-0000-00008D000000}"/>
    <cellStyle name="Zvýraznění 1" xfId="142" builtinId="29" customBuiltin="1"/>
    <cellStyle name="Zvýraznění 2" xfId="143" builtinId="33" customBuiltin="1"/>
    <cellStyle name="Zvýraznění 3" xfId="144" builtinId="37" customBuiltin="1"/>
    <cellStyle name="Zvýraznění 4" xfId="145" builtinId="41" customBuiltin="1"/>
    <cellStyle name="Zvýraznění 5" xfId="146" builtinId="45" customBuiltin="1"/>
    <cellStyle name="Zvýraznění 6" xfId="147" builtinId="49"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zoomScaleNormal="110" workbookViewId="0">
      <selection activeCell="F31" sqref="F31"/>
    </sheetView>
  </sheetViews>
  <sheetFormatPr defaultRowHeight="12.75" x14ac:dyDescent="0.2"/>
  <cols>
    <col min="1" max="1" width="23.140625" customWidth="1"/>
    <col min="2" max="9" width="14.7109375" customWidth="1"/>
  </cols>
  <sheetData>
    <row r="1" spans="1:10" x14ac:dyDescent="0.2">
      <c r="A1" s="2" t="s">
        <v>85</v>
      </c>
      <c r="B1" s="3"/>
      <c r="C1" s="3"/>
      <c r="D1" s="3"/>
      <c r="E1" s="3"/>
      <c r="F1" s="3"/>
      <c r="G1" s="3"/>
      <c r="H1" s="2"/>
      <c r="I1" s="2"/>
      <c r="J1" s="2"/>
    </row>
    <row r="2" spans="1:10" x14ac:dyDescent="0.2">
      <c r="A2" s="2"/>
      <c r="B2" s="3"/>
      <c r="C2" s="3"/>
      <c r="D2" s="3"/>
      <c r="E2" s="3"/>
      <c r="F2" s="3"/>
      <c r="G2" s="3"/>
      <c r="H2" s="2"/>
      <c r="I2" s="2"/>
      <c r="J2" s="2"/>
    </row>
    <row r="3" spans="1:10" x14ac:dyDescent="0.2">
      <c r="A3" s="4"/>
      <c r="B3" s="2"/>
      <c r="C3" s="2"/>
      <c r="D3" s="2"/>
      <c r="E3" s="2"/>
      <c r="F3" s="2"/>
      <c r="G3" s="2"/>
      <c r="H3" s="2"/>
      <c r="I3" s="2"/>
      <c r="J3" s="2"/>
    </row>
    <row r="4" spans="1:10" ht="15.75" x14ac:dyDescent="0.2">
      <c r="A4" s="73" t="s">
        <v>289</v>
      </c>
      <c r="B4" s="74"/>
      <c r="C4" s="74"/>
      <c r="D4" s="74"/>
      <c r="E4" s="74"/>
      <c r="F4" s="74"/>
      <c r="G4" s="74"/>
      <c r="H4" s="75"/>
      <c r="I4" s="75"/>
      <c r="J4" s="2"/>
    </row>
    <row r="5" spans="1:10" ht="15.75" x14ac:dyDescent="0.2">
      <c r="A5" s="73"/>
      <c r="B5" s="74"/>
      <c r="C5" s="74"/>
      <c r="D5" s="74"/>
      <c r="E5" s="74"/>
      <c r="F5" s="74"/>
      <c r="G5" s="74"/>
      <c r="H5" s="75"/>
      <c r="I5" s="75"/>
      <c r="J5" s="2"/>
    </row>
    <row r="6" spans="1:10" x14ac:dyDescent="0.2">
      <c r="A6" s="75"/>
      <c r="B6" s="74"/>
      <c r="C6" s="74"/>
      <c r="D6" s="74"/>
      <c r="E6" s="74"/>
      <c r="F6" s="74"/>
      <c r="G6" s="74"/>
      <c r="H6" s="75"/>
      <c r="I6" s="75"/>
      <c r="J6" s="2"/>
    </row>
    <row r="7" spans="1:10" x14ac:dyDescent="0.2">
      <c r="B7" s="211" t="s">
        <v>121</v>
      </c>
      <c r="C7" s="212"/>
      <c r="D7" s="212"/>
      <c r="E7" s="212"/>
      <c r="F7" s="212"/>
      <c r="G7" s="212"/>
      <c r="H7" s="212"/>
      <c r="I7" s="213"/>
      <c r="J7" s="8"/>
    </row>
    <row r="8" spans="1:10" ht="25.5" x14ac:dyDescent="0.2">
      <c r="A8" s="7" t="s">
        <v>234</v>
      </c>
      <c r="B8" s="7" t="s">
        <v>122</v>
      </c>
      <c r="C8" s="7" t="s">
        <v>123</v>
      </c>
      <c r="D8" s="7" t="s">
        <v>124</v>
      </c>
      <c r="E8" s="7" t="s">
        <v>125</v>
      </c>
      <c r="F8" s="7" t="s">
        <v>126</v>
      </c>
      <c r="G8" s="7" t="s">
        <v>127</v>
      </c>
      <c r="H8" s="7" t="s">
        <v>128</v>
      </c>
      <c r="I8" s="210" t="s">
        <v>235</v>
      </c>
      <c r="J8" s="2"/>
    </row>
    <row r="9" spans="1:10" x14ac:dyDescent="0.2">
      <c r="A9" s="76" t="s">
        <v>129</v>
      </c>
      <c r="B9" s="77">
        <v>1111</v>
      </c>
      <c r="C9" s="77">
        <v>1112</v>
      </c>
      <c r="D9" s="77">
        <v>1113</v>
      </c>
      <c r="E9" s="77">
        <v>1121</v>
      </c>
      <c r="F9" s="77">
        <v>1122</v>
      </c>
      <c r="G9" s="77">
        <v>1211</v>
      </c>
      <c r="H9" s="77">
        <v>1511</v>
      </c>
      <c r="I9" s="210"/>
      <c r="J9" s="2"/>
    </row>
    <row r="10" spans="1:10" ht="13.5" customHeight="1" x14ac:dyDescent="0.35">
      <c r="A10" s="7" t="s">
        <v>130</v>
      </c>
      <c r="B10" s="151">
        <v>2072190.11</v>
      </c>
      <c r="C10" s="152">
        <v>309483.89</v>
      </c>
      <c r="D10" s="152">
        <v>168685.69</v>
      </c>
      <c r="E10" s="152">
        <v>574851.93000000005</v>
      </c>
      <c r="F10" s="153"/>
      <c r="G10" s="154">
        <v>4111015.37</v>
      </c>
      <c r="H10" s="155">
        <v>6855.73</v>
      </c>
      <c r="I10" s="156">
        <f t="shared" ref="I10:I15" si="0">SUM(B10:H10)</f>
        <v>7243082.7200000007</v>
      </c>
      <c r="J10" s="9"/>
    </row>
    <row r="11" spans="1:10" ht="14.25" customHeight="1" x14ac:dyDescent="0.35">
      <c r="A11" s="7" t="s">
        <v>131</v>
      </c>
      <c r="B11" s="157">
        <v>2101834.52</v>
      </c>
      <c r="C11" s="79">
        <v>25692.87</v>
      </c>
      <c r="D11" s="79">
        <v>216686.11</v>
      </c>
      <c r="E11" s="79">
        <v>205572.73</v>
      </c>
      <c r="F11" s="153"/>
      <c r="G11" s="158">
        <v>5190039.03</v>
      </c>
      <c r="H11" s="159"/>
      <c r="I11" s="156">
        <f t="shared" si="0"/>
        <v>7739825.2599999998</v>
      </c>
      <c r="J11" s="9"/>
    </row>
    <row r="12" spans="1:10" x14ac:dyDescent="0.2">
      <c r="A12" s="7" t="s">
        <v>132</v>
      </c>
      <c r="B12" s="157">
        <v>1699452.3</v>
      </c>
      <c r="C12" s="79">
        <v>63735.05</v>
      </c>
      <c r="D12" s="79">
        <v>115862.08</v>
      </c>
      <c r="E12" s="79">
        <v>4076493.2</v>
      </c>
      <c r="F12" s="153"/>
      <c r="G12" s="158">
        <v>2267635.12</v>
      </c>
      <c r="H12" s="159">
        <v>15379.25</v>
      </c>
      <c r="I12" s="156">
        <f t="shared" si="0"/>
        <v>8238557.0000000009</v>
      </c>
      <c r="J12" s="2"/>
    </row>
    <row r="13" spans="1:10" x14ac:dyDescent="0.2">
      <c r="A13" s="7" t="s">
        <v>133</v>
      </c>
      <c r="B13" s="157">
        <v>1497702.55</v>
      </c>
      <c r="C13" s="79">
        <v>301803.83</v>
      </c>
      <c r="D13" s="79">
        <v>134106.85</v>
      </c>
      <c r="E13" s="79">
        <v>988101.02</v>
      </c>
      <c r="F13" s="153"/>
      <c r="G13" s="158">
        <v>2777441.73</v>
      </c>
      <c r="H13" s="159"/>
      <c r="I13" s="156">
        <f t="shared" si="0"/>
        <v>5699155.9800000004</v>
      </c>
      <c r="J13" s="2"/>
    </row>
    <row r="14" spans="1:10" x14ac:dyDescent="0.2">
      <c r="A14" s="7" t="s">
        <v>134</v>
      </c>
      <c r="B14" s="157">
        <v>1850845.74</v>
      </c>
      <c r="C14" s="79">
        <v>0</v>
      </c>
      <c r="D14" s="79">
        <v>154722.41</v>
      </c>
      <c r="E14" s="79">
        <v>13987.43</v>
      </c>
      <c r="F14" s="153"/>
      <c r="G14" s="158">
        <v>5241011.1900000004</v>
      </c>
      <c r="H14" s="159">
        <v>15852.12</v>
      </c>
      <c r="I14" s="156">
        <f t="shared" si="0"/>
        <v>7276418.8900000006</v>
      </c>
      <c r="J14" s="2"/>
    </row>
    <row r="15" spans="1:10" x14ac:dyDescent="0.2">
      <c r="A15" s="7" t="s">
        <v>135</v>
      </c>
      <c r="B15" s="157">
        <v>2196098.39</v>
      </c>
      <c r="C15" s="79">
        <v>0</v>
      </c>
      <c r="D15" s="79">
        <v>192317.47</v>
      </c>
      <c r="E15" s="79">
        <v>4271363.4800000004</v>
      </c>
      <c r="F15" s="153"/>
      <c r="G15" s="158">
        <v>3068049.54</v>
      </c>
      <c r="H15" s="159">
        <v>2945999.69</v>
      </c>
      <c r="I15" s="156">
        <f t="shared" si="0"/>
        <v>12673828.57</v>
      </c>
      <c r="J15" s="2"/>
    </row>
    <row r="16" spans="1:10" x14ac:dyDescent="0.2">
      <c r="A16" s="7" t="s">
        <v>136</v>
      </c>
      <c r="B16" s="157">
        <v>2133842.0099999998</v>
      </c>
      <c r="C16" s="79">
        <v>108127.14</v>
      </c>
      <c r="D16" s="79">
        <v>216554.71</v>
      </c>
      <c r="E16" s="79">
        <v>4328405.88</v>
      </c>
      <c r="F16" s="79">
        <v>390830</v>
      </c>
      <c r="G16" s="160">
        <v>4050971.41</v>
      </c>
      <c r="H16" s="159">
        <v>66960.98</v>
      </c>
      <c r="I16" s="156">
        <f t="shared" ref="I16:I21" si="1">SUM(B16:H16)</f>
        <v>11295692.130000001</v>
      </c>
      <c r="J16" s="2"/>
    </row>
    <row r="17" spans="1:10" x14ac:dyDescent="0.2">
      <c r="A17" s="7" t="s">
        <v>137</v>
      </c>
      <c r="B17" s="157">
        <v>2173803.4300000002</v>
      </c>
      <c r="C17" s="79"/>
      <c r="D17" s="79">
        <v>222326.94</v>
      </c>
      <c r="E17" s="79"/>
      <c r="F17" s="153"/>
      <c r="G17" s="158">
        <v>5090331.22</v>
      </c>
      <c r="H17" s="159">
        <v>19396.169999999998</v>
      </c>
      <c r="I17" s="156">
        <f t="shared" si="1"/>
        <v>7505857.7599999998</v>
      </c>
      <c r="J17" s="2"/>
    </row>
    <row r="18" spans="1:10" x14ac:dyDescent="0.2">
      <c r="A18" s="7" t="s">
        <v>138</v>
      </c>
      <c r="B18" s="157">
        <v>1949594.56</v>
      </c>
      <c r="C18" s="79">
        <v>91481.46</v>
      </c>
      <c r="D18" s="79">
        <v>237548.96</v>
      </c>
      <c r="E18" s="79">
        <v>3066835.45</v>
      </c>
      <c r="F18" s="153"/>
      <c r="G18" s="158">
        <v>2436929</v>
      </c>
      <c r="H18" s="159">
        <v>73643.17</v>
      </c>
      <c r="I18" s="156">
        <f t="shared" si="1"/>
        <v>7856032.5999999996</v>
      </c>
      <c r="J18" s="2"/>
    </row>
    <row r="19" spans="1:10" x14ac:dyDescent="0.2">
      <c r="A19" s="7" t="s">
        <v>139</v>
      </c>
      <c r="B19" s="157">
        <v>1923858.26</v>
      </c>
      <c r="C19" s="79">
        <v>42675.23</v>
      </c>
      <c r="D19" s="79">
        <v>196733.39</v>
      </c>
      <c r="E19" s="79">
        <v>1175800.1299999999</v>
      </c>
      <c r="F19" s="153"/>
      <c r="G19" s="158">
        <v>3977952.41</v>
      </c>
      <c r="H19" s="159"/>
      <c r="I19" s="156">
        <f t="shared" si="1"/>
        <v>7317019.4199999999</v>
      </c>
      <c r="J19" s="2"/>
    </row>
    <row r="20" spans="1:10" x14ac:dyDescent="0.2">
      <c r="A20" s="7" t="s">
        <v>140</v>
      </c>
      <c r="B20" s="157">
        <v>2284774.88</v>
      </c>
      <c r="C20" s="79">
        <v>30316.03</v>
      </c>
      <c r="D20" s="79">
        <v>182440.8</v>
      </c>
      <c r="E20" s="79">
        <v>242588.52</v>
      </c>
      <c r="F20" s="153"/>
      <c r="G20" s="158">
        <v>5127514.1399999997</v>
      </c>
      <c r="H20" s="159">
        <v>55219.18</v>
      </c>
      <c r="I20" s="156">
        <f t="shared" si="1"/>
        <v>7922853.5499999989</v>
      </c>
      <c r="J20" s="12"/>
    </row>
    <row r="21" spans="1:10" x14ac:dyDescent="0.2">
      <c r="A21" s="7" t="s">
        <v>141</v>
      </c>
      <c r="B21" s="157">
        <v>2521090.15</v>
      </c>
      <c r="C21" s="79">
        <v>211694.52</v>
      </c>
      <c r="D21" s="79">
        <v>162180.75</v>
      </c>
      <c r="E21" s="79">
        <v>4179971.27</v>
      </c>
      <c r="F21" s="153"/>
      <c r="G21" s="158">
        <v>4168619.45</v>
      </c>
      <c r="H21" s="159">
        <v>393813.99</v>
      </c>
      <c r="I21" s="156">
        <f t="shared" si="1"/>
        <v>11637370.130000001</v>
      </c>
      <c r="J21" s="6"/>
    </row>
    <row r="22" spans="1:10" x14ac:dyDescent="0.2">
      <c r="A22" s="10" t="s">
        <v>72</v>
      </c>
      <c r="B22" s="11">
        <f>SUM(B10:B21)</f>
        <v>24405086.899999999</v>
      </c>
      <c r="C22" s="11">
        <f t="shared" ref="C22:I22" si="2">SUM(C10:C21)</f>
        <v>1185010.02</v>
      </c>
      <c r="D22" s="11">
        <f t="shared" si="2"/>
        <v>2200166.16</v>
      </c>
      <c r="E22" s="11">
        <f>SUM(E10:E21)</f>
        <v>23123971.039999999</v>
      </c>
      <c r="F22" s="11">
        <f t="shared" si="2"/>
        <v>390830</v>
      </c>
      <c r="G22" s="11">
        <f t="shared" si="2"/>
        <v>47507509.609999999</v>
      </c>
      <c r="H22" s="11">
        <f t="shared" si="2"/>
        <v>3593120.2800000003</v>
      </c>
      <c r="I22" s="11">
        <f t="shared" si="2"/>
        <v>102405694.00999999</v>
      </c>
      <c r="J22" s="14"/>
    </row>
    <row r="23" spans="1:10" x14ac:dyDescent="0.2">
      <c r="A23" s="10" t="s">
        <v>73</v>
      </c>
      <c r="B23" s="32">
        <v>21509000</v>
      </c>
      <c r="C23" s="32">
        <v>900000</v>
      </c>
      <c r="D23" s="32">
        <v>2060000</v>
      </c>
      <c r="E23" s="32">
        <v>22694000</v>
      </c>
      <c r="F23" s="32">
        <v>391000</v>
      </c>
      <c r="G23" s="32">
        <v>42019000</v>
      </c>
      <c r="H23" s="32">
        <v>3400000</v>
      </c>
      <c r="I23" s="11">
        <f>SUM(B23:H23)</f>
        <v>92973000</v>
      </c>
      <c r="J23" s="15"/>
    </row>
    <row r="24" spans="1:10" x14ac:dyDescent="0.2">
      <c r="A24" s="34"/>
      <c r="B24" s="94"/>
      <c r="C24" s="94"/>
      <c r="D24" s="94"/>
      <c r="E24" s="94"/>
      <c r="F24" s="94"/>
      <c r="G24" s="94"/>
      <c r="H24" s="94"/>
      <c r="I24" s="95"/>
      <c r="J24" s="15"/>
    </row>
    <row r="25" spans="1:10" x14ac:dyDescent="0.2">
      <c r="A25" s="10" t="s">
        <v>236</v>
      </c>
      <c r="B25" s="93">
        <f t="shared" ref="B25:I25" si="3">B22/B23</f>
        <v>1.1346453531080012</v>
      </c>
      <c r="C25" s="93">
        <f t="shared" si="3"/>
        <v>1.3166778000000001</v>
      </c>
      <c r="D25" s="93">
        <f t="shared" si="3"/>
        <v>1.0680418252427186</v>
      </c>
      <c r="E25" s="93">
        <f t="shared" si="3"/>
        <v>1.0189464633823917</v>
      </c>
      <c r="F25" s="93">
        <f t="shared" si="3"/>
        <v>0.99956521739130433</v>
      </c>
      <c r="G25" s="93">
        <f t="shared" si="3"/>
        <v>1.1306197103691187</v>
      </c>
      <c r="H25" s="93">
        <f t="shared" si="3"/>
        <v>1.0568000823529413</v>
      </c>
      <c r="I25" s="93">
        <f t="shared" si="3"/>
        <v>1.1014562723586416</v>
      </c>
      <c r="J25" s="15"/>
    </row>
    <row r="26" spans="1:10" x14ac:dyDescent="0.2">
      <c r="A26" s="34"/>
      <c r="B26" s="78"/>
      <c r="C26" s="78"/>
      <c r="D26" s="78"/>
      <c r="E26" s="78"/>
      <c r="F26" s="78"/>
      <c r="G26" s="78"/>
      <c r="H26" s="78"/>
      <c r="I26" s="78"/>
      <c r="J26" s="15"/>
    </row>
    <row r="27" spans="1:10" x14ac:dyDescent="0.2">
      <c r="A27" s="18"/>
      <c r="B27" s="19"/>
      <c r="C27" s="20"/>
      <c r="D27" s="16"/>
      <c r="E27" s="16"/>
      <c r="F27" s="16"/>
      <c r="G27" s="16"/>
      <c r="H27" s="16"/>
      <c r="I27" s="17"/>
      <c r="J27" s="15"/>
    </row>
    <row r="28" spans="1:10" x14ac:dyDescent="0.2">
      <c r="A28" s="18"/>
      <c r="B28" s="19"/>
      <c r="C28" s="20"/>
      <c r="D28" s="16"/>
      <c r="E28" s="16"/>
      <c r="F28" s="16"/>
      <c r="G28" s="16"/>
      <c r="H28" s="16"/>
      <c r="I28" s="17"/>
      <c r="J28" s="15"/>
    </row>
    <row r="29" spans="1:10" x14ac:dyDescent="0.2">
      <c r="A29" s="18"/>
      <c r="B29" s="19"/>
      <c r="C29" s="20"/>
      <c r="D29" s="16"/>
      <c r="E29" s="16"/>
      <c r="F29" s="16"/>
      <c r="G29" s="16"/>
      <c r="H29" s="16"/>
      <c r="I29" s="17"/>
      <c r="J29" s="15"/>
    </row>
    <row r="30" spans="1:10" x14ac:dyDescent="0.2">
      <c r="A30" s="18"/>
      <c r="B30" s="19"/>
      <c r="C30" s="20"/>
      <c r="D30" s="16"/>
      <c r="E30" s="16"/>
      <c r="F30" s="16"/>
      <c r="G30" s="16"/>
      <c r="H30" s="16"/>
      <c r="I30" s="17"/>
      <c r="J30" s="15"/>
    </row>
    <row r="31" spans="1:10" x14ac:dyDescent="0.2">
      <c r="A31" s="18"/>
      <c r="B31" s="19"/>
      <c r="C31" s="20"/>
      <c r="D31" s="16"/>
      <c r="E31" s="16"/>
      <c r="F31" s="16"/>
      <c r="G31" s="16"/>
      <c r="H31" s="16"/>
      <c r="I31" s="17"/>
      <c r="J31" s="15"/>
    </row>
    <row r="32" spans="1:10" x14ac:dyDescent="0.2">
      <c r="A32" s="18"/>
      <c r="B32" s="19"/>
      <c r="C32" s="20"/>
      <c r="D32" s="16"/>
      <c r="E32" s="16"/>
      <c r="F32" s="16"/>
      <c r="G32" s="16"/>
      <c r="H32" s="16"/>
      <c r="I32" s="17"/>
      <c r="J32" s="15"/>
    </row>
    <row r="33" spans="1:10" x14ac:dyDescent="0.2">
      <c r="A33" s="21"/>
      <c r="B33" s="19"/>
      <c r="C33" s="22"/>
      <c r="D33" s="23"/>
      <c r="E33" s="23"/>
      <c r="F33" s="23"/>
      <c r="G33" s="23"/>
      <c r="H33" s="23"/>
      <c r="I33" s="24"/>
      <c r="J33" s="15"/>
    </row>
    <row r="34" spans="1:10" x14ac:dyDescent="0.2">
      <c r="A34" s="21"/>
      <c r="B34" s="19"/>
      <c r="C34" s="22"/>
      <c r="D34" s="23"/>
      <c r="E34" s="23"/>
      <c r="F34" s="23"/>
      <c r="G34" s="23"/>
      <c r="H34" s="23"/>
      <c r="I34" s="24"/>
      <c r="J34" s="15"/>
    </row>
    <row r="35" spans="1:10" x14ac:dyDescent="0.2">
      <c r="A35" s="2"/>
      <c r="B35" s="25"/>
      <c r="C35" s="26"/>
      <c r="D35" s="26"/>
      <c r="E35" s="26"/>
      <c r="F35" s="26"/>
      <c r="G35" s="26"/>
      <c r="H35" s="26"/>
      <c r="I35" s="2"/>
      <c r="J35" s="2"/>
    </row>
    <row r="36" spans="1:10" x14ac:dyDescent="0.2">
      <c r="A36" s="2"/>
      <c r="B36" s="25"/>
      <c r="C36" s="26"/>
      <c r="D36" s="26"/>
      <c r="E36" s="26"/>
      <c r="F36" s="26"/>
      <c r="G36" s="26"/>
      <c r="H36" s="26"/>
      <c r="I36" s="2"/>
      <c r="J36" s="2"/>
    </row>
  </sheetData>
  <mergeCells count="2">
    <mergeCell ref="I8:I9"/>
    <mergeCell ref="B7:I7"/>
  </mergeCells>
  <phoneticPr fontId="3" type="noConversion"/>
  <pageMargins left="0.78740157499999996" right="0.78740157499999996" top="0.984251969" bottom="0.984251969" header="0.4921259845" footer="0.4921259845"/>
  <pageSetup paperSize="9" scale="93"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6"/>
  <sheetViews>
    <sheetView zoomScale="110" zoomScaleNormal="110" workbookViewId="0"/>
  </sheetViews>
  <sheetFormatPr defaultRowHeight="12.75" x14ac:dyDescent="0.2"/>
  <cols>
    <col min="1" max="1" width="5.42578125" style="2" customWidth="1"/>
    <col min="2" max="2" width="9.7109375" style="2" customWidth="1"/>
    <col min="3" max="3" width="11.42578125" style="2" customWidth="1"/>
    <col min="4" max="4" width="11.5703125" style="2" customWidth="1"/>
    <col min="5" max="5" width="11.140625" style="2" customWidth="1"/>
    <col min="6" max="6" width="11.85546875" style="2" customWidth="1"/>
    <col min="7" max="7" width="11.7109375" style="2" customWidth="1"/>
    <col min="8" max="8" width="11.140625" style="2" customWidth="1"/>
    <col min="9" max="16384" width="9.140625" style="2"/>
  </cols>
  <sheetData>
    <row r="1" spans="1:8" x14ac:dyDescent="0.2">
      <c r="A1" s="2" t="s">
        <v>97</v>
      </c>
    </row>
    <row r="3" spans="1:8" ht="15.75" x14ac:dyDescent="0.25">
      <c r="A3" s="55" t="s">
        <v>272</v>
      </c>
      <c r="B3" s="55"/>
      <c r="C3" s="56"/>
      <c r="D3" s="56"/>
      <c r="E3" s="56"/>
      <c r="F3" s="56"/>
      <c r="G3" s="56"/>
    </row>
    <row r="4" spans="1:8" ht="15.75" x14ac:dyDescent="0.25">
      <c r="A4" s="55"/>
      <c r="B4" s="55"/>
      <c r="C4" s="56"/>
      <c r="D4" s="56"/>
      <c r="E4" s="56"/>
      <c r="F4" s="56"/>
      <c r="G4" s="56"/>
    </row>
    <row r="5" spans="1:8" x14ac:dyDescent="0.2">
      <c r="A5" s="6"/>
      <c r="B5" s="81"/>
      <c r="C5" s="235" t="s">
        <v>121</v>
      </c>
      <c r="D5" s="236"/>
      <c r="E5" s="236"/>
      <c r="F5" s="236"/>
      <c r="G5" s="236"/>
      <c r="H5" s="237"/>
    </row>
    <row r="6" spans="1:8" x14ac:dyDescent="0.2">
      <c r="A6" s="180" t="s">
        <v>50</v>
      </c>
      <c r="B6" s="58"/>
      <c r="C6" s="169">
        <v>2009</v>
      </c>
      <c r="D6" s="169">
        <v>2010</v>
      </c>
      <c r="E6" s="169">
        <v>2011</v>
      </c>
      <c r="F6" s="169">
        <v>2012</v>
      </c>
      <c r="G6" s="169">
        <v>2013</v>
      </c>
      <c r="H6" s="169">
        <v>2014</v>
      </c>
    </row>
    <row r="7" spans="1:8" ht="24.75" customHeight="1" x14ac:dyDescent="0.2">
      <c r="A7" s="58" t="s">
        <v>114</v>
      </c>
      <c r="B7" s="59" t="s">
        <v>192</v>
      </c>
      <c r="C7" s="174">
        <v>9187500</v>
      </c>
      <c r="D7" s="174">
        <v>17875000</v>
      </c>
      <c r="E7" s="174">
        <v>16017045</v>
      </c>
      <c r="F7" s="174">
        <v>29642682.219999999</v>
      </c>
      <c r="G7" s="174">
        <v>25638150.219999999</v>
      </c>
      <c r="H7" s="174">
        <v>21633618.219999999</v>
      </c>
    </row>
    <row r="8" spans="1:8" ht="22.5" customHeight="1" x14ac:dyDescent="0.2">
      <c r="A8" s="173"/>
      <c r="B8" s="171"/>
      <c r="C8" s="57">
        <v>2015</v>
      </c>
      <c r="D8" s="57">
        <v>2016</v>
      </c>
      <c r="E8" s="57">
        <v>2017</v>
      </c>
      <c r="F8" s="172"/>
      <c r="G8" s="172"/>
      <c r="H8" s="172"/>
    </row>
    <row r="9" spans="1:8" ht="22.5" customHeight="1" x14ac:dyDescent="0.2">
      <c r="A9" s="173"/>
      <c r="B9" s="171"/>
      <c r="C9" s="174">
        <v>17629086.219999999</v>
      </c>
      <c r="D9" s="175">
        <v>13958265.220000001</v>
      </c>
      <c r="E9" s="186">
        <v>13419403.08</v>
      </c>
      <c r="F9" s="172"/>
      <c r="G9" s="172"/>
      <c r="H9" s="172"/>
    </row>
    <row r="10" spans="1:8" ht="14.25" customHeight="1" x14ac:dyDescent="0.2">
      <c r="A10" s="56"/>
      <c r="B10" s="56"/>
      <c r="C10" s="56"/>
      <c r="D10" s="56"/>
      <c r="E10" s="56"/>
      <c r="F10" s="56"/>
      <c r="G10" s="56"/>
    </row>
    <row r="11" spans="1:8" x14ac:dyDescent="0.2">
      <c r="A11" s="176" t="s">
        <v>309</v>
      </c>
      <c r="B11" s="176"/>
      <c r="C11" s="176"/>
      <c r="D11" s="176"/>
      <c r="E11" s="56"/>
      <c r="F11" s="56"/>
      <c r="G11" s="56"/>
    </row>
    <row r="12" spans="1:8" x14ac:dyDescent="0.2">
      <c r="A12" s="56"/>
      <c r="B12" s="56"/>
      <c r="C12" s="56"/>
      <c r="D12" s="56"/>
      <c r="E12" s="56"/>
      <c r="F12" s="56"/>
      <c r="G12" s="56"/>
    </row>
    <row r="13" spans="1:8" x14ac:dyDescent="0.2">
      <c r="A13" s="60" t="s">
        <v>112</v>
      </c>
      <c r="B13" s="61"/>
      <c r="C13" s="56"/>
      <c r="D13" s="62"/>
      <c r="E13" s="62" t="s">
        <v>99</v>
      </c>
      <c r="F13" s="63"/>
      <c r="G13" s="63"/>
    </row>
    <row r="14" spans="1:8" x14ac:dyDescent="0.2">
      <c r="A14" s="64"/>
      <c r="B14" s="61"/>
      <c r="C14" s="56"/>
      <c r="D14" s="62"/>
      <c r="E14" s="62" t="s">
        <v>100</v>
      </c>
      <c r="F14" s="63"/>
      <c r="G14" s="63"/>
    </row>
    <row r="15" spans="1:8" x14ac:dyDescent="0.2">
      <c r="A15" s="64"/>
      <c r="B15" s="61"/>
      <c r="C15" s="56"/>
      <c r="D15" s="62"/>
      <c r="E15" s="62" t="s">
        <v>101</v>
      </c>
      <c r="F15" s="63"/>
      <c r="G15" s="63"/>
    </row>
    <row r="16" spans="1:8" x14ac:dyDescent="0.2">
      <c r="A16" s="64"/>
      <c r="B16" s="61"/>
      <c r="C16" s="56"/>
      <c r="D16" s="62"/>
      <c r="E16" s="62" t="s">
        <v>102</v>
      </c>
      <c r="F16" s="63"/>
      <c r="G16" s="63"/>
    </row>
    <row r="17" spans="1:7" x14ac:dyDescent="0.2">
      <c r="A17" s="61"/>
      <c r="B17" s="60"/>
      <c r="C17" s="56"/>
      <c r="D17" s="65"/>
      <c r="E17" s="65" t="s">
        <v>106</v>
      </c>
      <c r="F17" s="63"/>
      <c r="G17" s="63"/>
    </row>
    <row r="18" spans="1:7" x14ac:dyDescent="0.2">
      <c r="A18" s="170" t="s">
        <v>271</v>
      </c>
      <c r="B18" s="60"/>
      <c r="C18" s="56"/>
      <c r="D18" s="65"/>
      <c r="E18" s="63"/>
      <c r="F18" s="63"/>
      <c r="G18" s="63"/>
    </row>
    <row r="19" spans="1:7" x14ac:dyDescent="0.2">
      <c r="A19" s="66"/>
      <c r="B19" s="61"/>
      <c r="C19" s="56"/>
      <c r="D19" s="62"/>
      <c r="E19" s="63"/>
      <c r="F19" s="63"/>
      <c r="G19" s="63"/>
    </row>
    <row r="20" spans="1:7" x14ac:dyDescent="0.2">
      <c r="A20" s="60" t="s">
        <v>113</v>
      </c>
      <c r="B20" s="61"/>
      <c r="C20" s="56"/>
      <c r="D20" s="62"/>
      <c r="E20" s="62" t="s">
        <v>99</v>
      </c>
      <c r="F20" s="63"/>
      <c r="G20" s="63"/>
    </row>
    <row r="21" spans="1:7" x14ac:dyDescent="0.2">
      <c r="A21" s="64"/>
      <c r="B21" s="61"/>
      <c r="C21" s="56"/>
      <c r="D21" s="62"/>
      <c r="E21" s="62" t="s">
        <v>103</v>
      </c>
      <c r="F21" s="63"/>
      <c r="G21" s="63"/>
    </row>
    <row r="22" spans="1:7" x14ac:dyDescent="0.2">
      <c r="A22" s="64"/>
      <c r="B22" s="61"/>
      <c r="C22" s="56"/>
      <c r="D22" s="62"/>
      <c r="E22" s="62" t="s">
        <v>104</v>
      </c>
      <c r="F22" s="63"/>
      <c r="G22" s="63"/>
    </row>
    <row r="23" spans="1:7" x14ac:dyDescent="0.2">
      <c r="A23" s="64"/>
      <c r="B23" s="61"/>
      <c r="C23" s="56"/>
      <c r="D23" s="62"/>
      <c r="E23" s="62" t="s">
        <v>105</v>
      </c>
      <c r="F23" s="63"/>
      <c r="G23" s="63"/>
    </row>
    <row r="24" spans="1:7" x14ac:dyDescent="0.2">
      <c r="A24" s="64"/>
      <c r="B24" s="60"/>
      <c r="C24" s="56"/>
      <c r="D24" s="65"/>
      <c r="E24" s="65" t="s">
        <v>107</v>
      </c>
      <c r="F24" s="63"/>
      <c r="G24" s="63"/>
    </row>
    <row r="25" spans="1:7" x14ac:dyDescent="0.2">
      <c r="A25" s="132"/>
      <c r="B25" s="60"/>
      <c r="C25" s="56"/>
      <c r="D25" s="65"/>
      <c r="E25" s="63"/>
      <c r="F25" s="63"/>
      <c r="G25" s="63"/>
    </row>
    <row r="26" spans="1:7" x14ac:dyDescent="0.2">
      <c r="A26" s="61"/>
      <c r="B26" s="61"/>
      <c r="C26" s="56"/>
      <c r="D26" s="62"/>
      <c r="E26" s="63"/>
      <c r="F26" s="63"/>
      <c r="G26" s="63"/>
    </row>
    <row r="27" spans="1:7" x14ac:dyDescent="0.2">
      <c r="A27" s="60" t="s">
        <v>193</v>
      </c>
      <c r="B27" s="61"/>
      <c r="C27" s="56"/>
      <c r="D27" s="62"/>
      <c r="E27" s="62" t="s">
        <v>108</v>
      </c>
      <c r="F27" s="63"/>
      <c r="G27" s="63"/>
    </row>
    <row r="28" spans="1:7" x14ac:dyDescent="0.2">
      <c r="A28" s="67"/>
      <c r="B28" s="61"/>
      <c r="C28" s="56"/>
      <c r="D28" s="62"/>
      <c r="E28" s="62" t="s">
        <v>194</v>
      </c>
      <c r="F28" s="63"/>
      <c r="G28" s="63"/>
    </row>
    <row r="29" spans="1:7" x14ac:dyDescent="0.2">
      <c r="A29" s="67"/>
      <c r="B29" s="61"/>
      <c r="C29" s="56"/>
      <c r="D29" s="62"/>
      <c r="E29" s="62" t="s">
        <v>109</v>
      </c>
      <c r="F29" s="63"/>
      <c r="G29" s="63"/>
    </row>
    <row r="30" spans="1:7" x14ac:dyDescent="0.2">
      <c r="A30" s="67"/>
      <c r="B30" s="61"/>
      <c r="C30" s="56"/>
      <c r="D30" s="62"/>
      <c r="E30" s="62" t="s">
        <v>110</v>
      </c>
      <c r="F30" s="63"/>
      <c r="G30" s="63"/>
    </row>
    <row r="31" spans="1:7" x14ac:dyDescent="0.2">
      <c r="A31" s="67"/>
      <c r="B31" s="60"/>
      <c r="C31" s="56"/>
      <c r="D31" s="65"/>
      <c r="E31" s="65" t="s">
        <v>111</v>
      </c>
      <c r="F31" s="63"/>
      <c r="G31" s="63"/>
    </row>
    <row r="32" spans="1:7" x14ac:dyDescent="0.2">
      <c r="A32" s="67"/>
      <c r="B32" s="60"/>
      <c r="C32" s="56"/>
      <c r="D32" s="65"/>
      <c r="E32" s="63"/>
      <c r="F32" s="63"/>
      <c r="G32" s="63"/>
    </row>
    <row r="33" spans="1:7" x14ac:dyDescent="0.2">
      <c r="A33" s="2" t="s">
        <v>44</v>
      </c>
      <c r="C33" s="56"/>
      <c r="D33" s="6"/>
      <c r="E33" s="6" t="s">
        <v>68</v>
      </c>
      <c r="F33" s="63"/>
      <c r="G33" s="65"/>
    </row>
    <row r="34" spans="1:7" x14ac:dyDescent="0.2">
      <c r="C34" s="56"/>
      <c r="D34" s="6"/>
      <c r="E34" s="6" t="s">
        <v>71</v>
      </c>
      <c r="F34" s="63"/>
      <c r="G34" s="65"/>
    </row>
    <row r="35" spans="1:7" x14ac:dyDescent="0.2">
      <c r="C35" s="56"/>
      <c r="D35" s="6"/>
      <c r="E35" s="181" t="s">
        <v>69</v>
      </c>
      <c r="F35" s="182"/>
      <c r="G35" s="65"/>
    </row>
    <row r="36" spans="1:7" x14ac:dyDescent="0.2">
      <c r="C36" s="56"/>
      <c r="D36" s="6"/>
      <c r="E36" s="6" t="s">
        <v>70</v>
      </c>
      <c r="F36" s="63"/>
      <c r="G36" s="65"/>
    </row>
    <row r="37" spans="1:7" x14ac:dyDescent="0.2">
      <c r="C37" s="56"/>
      <c r="D37" s="6"/>
      <c r="E37" s="6" t="s">
        <v>45</v>
      </c>
      <c r="F37" s="63"/>
      <c r="G37" s="65"/>
    </row>
    <row r="38" spans="1:7" x14ac:dyDescent="0.2">
      <c r="A38" s="67"/>
      <c r="B38" s="60"/>
      <c r="C38" s="56"/>
      <c r="D38" s="65"/>
      <c r="E38" s="63"/>
      <c r="F38" s="63"/>
      <c r="G38" s="63"/>
    </row>
    <row r="39" spans="1:7" x14ac:dyDescent="0.2">
      <c r="A39" s="67"/>
      <c r="B39" s="60"/>
      <c r="C39" s="56"/>
      <c r="D39" s="65"/>
      <c r="E39" s="63"/>
      <c r="F39" s="63"/>
      <c r="G39" s="63"/>
    </row>
    <row r="40" spans="1:7" x14ac:dyDescent="0.2">
      <c r="A40" s="67"/>
      <c r="B40" s="60"/>
      <c r="C40" s="56"/>
      <c r="D40" s="65"/>
      <c r="E40" s="56"/>
      <c r="F40" s="56"/>
      <c r="G40" s="56"/>
    </row>
    <row r="41" spans="1:7" ht="13.5" customHeight="1" x14ac:dyDescent="0.2">
      <c r="A41" s="56"/>
      <c r="B41" s="56"/>
      <c r="C41" s="56"/>
      <c r="D41" s="56"/>
      <c r="E41" s="131" t="s">
        <v>121</v>
      </c>
      <c r="F41" s="56"/>
      <c r="G41" s="56"/>
    </row>
    <row r="42" spans="1:7" x14ac:dyDescent="0.2">
      <c r="A42" s="183" t="s">
        <v>46</v>
      </c>
      <c r="B42" s="68" t="s">
        <v>310</v>
      </c>
      <c r="C42" s="69"/>
      <c r="D42" s="69"/>
      <c r="E42" s="184">
        <v>0</v>
      </c>
      <c r="F42" s="56"/>
      <c r="G42" s="56"/>
    </row>
    <row r="43" spans="1:7" x14ac:dyDescent="0.2">
      <c r="A43" s="183" t="s">
        <v>47</v>
      </c>
      <c r="B43" s="178" t="s">
        <v>310</v>
      </c>
      <c r="C43" s="179"/>
      <c r="D43" s="179"/>
      <c r="E43" s="184">
        <v>4999480</v>
      </c>
      <c r="F43" s="56"/>
      <c r="G43" s="56"/>
    </row>
    <row r="44" spans="1:7" x14ac:dyDescent="0.2">
      <c r="A44" s="183" t="s">
        <v>48</v>
      </c>
      <c r="B44" s="178" t="s">
        <v>310</v>
      </c>
      <c r="C44" s="179"/>
      <c r="D44" s="179"/>
      <c r="E44" s="184">
        <v>6097848.2199999997</v>
      </c>
      <c r="F44" s="56"/>
      <c r="G44" s="56"/>
    </row>
    <row r="45" spans="1:7" x14ac:dyDescent="0.2">
      <c r="A45" s="183" t="s">
        <v>49</v>
      </c>
      <c r="B45" s="177" t="s">
        <v>51</v>
      </c>
      <c r="C45" s="129"/>
      <c r="D45" s="130"/>
      <c r="E45" s="184">
        <v>2322074.86</v>
      </c>
      <c r="F45" s="56"/>
      <c r="G45" s="56"/>
    </row>
    <row r="46" spans="1:7" x14ac:dyDescent="0.2">
      <c r="A46" s="70"/>
      <c r="B46" s="70" t="s">
        <v>115</v>
      </c>
      <c r="C46" s="71"/>
      <c r="D46" s="71"/>
      <c r="E46" s="185">
        <f>SUM(E42:E45)</f>
        <v>13419403.079999998</v>
      </c>
      <c r="F46" s="56"/>
      <c r="G46" s="56"/>
    </row>
  </sheetData>
  <mergeCells count="1">
    <mergeCell ref="C5:H5"/>
  </mergeCells>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zoomScaleNormal="110" workbookViewId="0">
      <selection activeCell="A4" sqref="A4"/>
    </sheetView>
  </sheetViews>
  <sheetFormatPr defaultRowHeight="12.75" x14ac:dyDescent="0.2"/>
  <cols>
    <col min="1" max="1" width="6.28515625" style="2" customWidth="1"/>
    <col min="2" max="2" width="20.28515625" style="2" customWidth="1"/>
    <col min="3" max="3" width="13.85546875" style="2" customWidth="1"/>
    <col min="4" max="4" width="13.5703125" style="2" customWidth="1"/>
    <col min="5" max="5" width="13.7109375" style="2" customWidth="1"/>
    <col min="6" max="6" width="13.140625" style="2" customWidth="1"/>
    <col min="7" max="7" width="13.5703125" style="2" customWidth="1"/>
    <col min="8" max="8" width="13.7109375" style="2" customWidth="1"/>
    <col min="9" max="9" width="13.42578125" style="2" customWidth="1"/>
    <col min="10" max="13" width="13.140625" style="2" customWidth="1"/>
    <col min="14" max="16384" width="9.140625" style="2"/>
  </cols>
  <sheetData>
    <row r="1" spans="1:13" x14ac:dyDescent="0.2">
      <c r="A1" s="2" t="s">
        <v>206</v>
      </c>
    </row>
    <row r="3" spans="1:13" s="80" customFormat="1" ht="15.75" x14ac:dyDescent="0.25">
      <c r="A3" s="5" t="s">
        <v>378</v>
      </c>
    </row>
    <row r="5" spans="1:13" x14ac:dyDescent="0.2">
      <c r="A5" s="2" t="s">
        <v>118</v>
      </c>
      <c r="C5" s="214" t="s">
        <v>121</v>
      </c>
      <c r="D5" s="215"/>
      <c r="E5" s="215"/>
      <c r="F5" s="215"/>
      <c r="G5" s="215"/>
      <c r="H5" s="215"/>
      <c r="I5" s="215"/>
      <c r="J5" s="215"/>
      <c r="K5" s="215"/>
      <c r="L5" s="215"/>
      <c r="M5" s="162"/>
    </row>
    <row r="6" spans="1:13" ht="42" customHeight="1" x14ac:dyDescent="0.2">
      <c r="A6" s="7" t="s">
        <v>156</v>
      </c>
      <c r="B6" s="7" t="s">
        <v>142</v>
      </c>
      <c r="C6" s="161" t="s">
        <v>143</v>
      </c>
      <c r="D6" s="161" t="s">
        <v>144</v>
      </c>
      <c r="E6" s="161" t="s">
        <v>145</v>
      </c>
      <c r="F6" s="161" t="s">
        <v>146</v>
      </c>
      <c r="G6" s="161" t="s">
        <v>147</v>
      </c>
      <c r="H6" s="161" t="s">
        <v>148</v>
      </c>
      <c r="I6" s="161" t="s">
        <v>149</v>
      </c>
      <c r="J6" s="161" t="s">
        <v>150</v>
      </c>
      <c r="K6" s="161" t="s">
        <v>84</v>
      </c>
      <c r="L6" s="161" t="s">
        <v>237</v>
      </c>
      <c r="M6" s="161" t="s">
        <v>74</v>
      </c>
    </row>
    <row r="7" spans="1:13" ht="32.25" customHeight="1" x14ac:dyDescent="0.2">
      <c r="A7" s="7">
        <v>1111</v>
      </c>
      <c r="B7" s="7" t="s">
        <v>151</v>
      </c>
      <c r="C7" s="28">
        <v>13832982.49</v>
      </c>
      <c r="D7" s="28">
        <v>13989208.17</v>
      </c>
      <c r="E7" s="29">
        <v>13625383.640000001</v>
      </c>
      <c r="F7" s="29">
        <v>13054206.949999999</v>
      </c>
      <c r="G7" s="28">
        <v>14483957.050000001</v>
      </c>
      <c r="H7" s="28">
        <v>14855013.15</v>
      </c>
      <c r="I7" s="28">
        <v>17517180.329999998</v>
      </c>
      <c r="J7" s="28">
        <v>18178073.379999999</v>
      </c>
      <c r="K7" s="28">
        <v>18572739.41</v>
      </c>
      <c r="L7" s="28">
        <v>21300299.120000001</v>
      </c>
      <c r="M7" s="28">
        <v>24405086.899999999</v>
      </c>
    </row>
    <row r="8" spans="1:13" ht="30.75" customHeight="1" x14ac:dyDescent="0.2">
      <c r="A8" s="7">
        <v>1112</v>
      </c>
      <c r="B8" s="7" t="s">
        <v>152</v>
      </c>
      <c r="C8" s="28">
        <v>2041081.6</v>
      </c>
      <c r="D8" s="28">
        <v>2718403.5</v>
      </c>
      <c r="E8" s="29">
        <v>2221249.2999999998</v>
      </c>
      <c r="F8" s="29">
        <v>2146652.46</v>
      </c>
      <c r="G8" s="28">
        <v>1418524.33</v>
      </c>
      <c r="H8" s="28">
        <v>743370.23</v>
      </c>
      <c r="I8" s="28">
        <v>1999142.42</v>
      </c>
      <c r="J8" s="28">
        <v>564186.9</v>
      </c>
      <c r="K8" s="28">
        <v>1400983.7</v>
      </c>
      <c r="L8" s="28">
        <v>1040673.68</v>
      </c>
      <c r="M8" s="28">
        <v>1185010.02</v>
      </c>
    </row>
    <row r="9" spans="1:13" ht="26.25" customHeight="1" x14ac:dyDescent="0.2">
      <c r="A9" s="7">
        <v>1113</v>
      </c>
      <c r="B9" s="7" t="s">
        <v>153</v>
      </c>
      <c r="C9" s="28">
        <v>922422.08</v>
      </c>
      <c r="D9" s="28">
        <v>1230632.1399999999</v>
      </c>
      <c r="E9" s="29">
        <v>1195861.6399999999</v>
      </c>
      <c r="F9" s="29">
        <v>1198797.05</v>
      </c>
      <c r="G9" s="28">
        <v>1295917.3500000001</v>
      </c>
      <c r="H9" s="28">
        <v>1530110.4</v>
      </c>
      <c r="I9" s="28">
        <v>1803661.46</v>
      </c>
      <c r="J9" s="28">
        <v>2061663.9</v>
      </c>
      <c r="K9" s="28">
        <v>2195599.2200000002</v>
      </c>
      <c r="L9" s="28">
        <v>2226630.29</v>
      </c>
      <c r="M9" s="28">
        <v>2200166.16</v>
      </c>
    </row>
    <row r="10" spans="1:13" ht="24.75" customHeight="1" x14ac:dyDescent="0.2">
      <c r="A10" s="7">
        <v>1121</v>
      </c>
      <c r="B10" s="7" t="s">
        <v>154</v>
      </c>
      <c r="C10" s="28">
        <v>16965631.800000001</v>
      </c>
      <c r="D10" s="28">
        <v>21616447.390000001</v>
      </c>
      <c r="E10" s="29">
        <v>15218889.960000001</v>
      </c>
      <c r="F10" s="29">
        <v>14654283.4</v>
      </c>
      <c r="G10" s="28">
        <v>13557232.73</v>
      </c>
      <c r="H10" s="28">
        <v>14057687.58</v>
      </c>
      <c r="I10" s="28">
        <v>17518367.199999999</v>
      </c>
      <c r="J10" s="28">
        <v>19705010.670000002</v>
      </c>
      <c r="K10" s="28">
        <v>20179627.550000001</v>
      </c>
      <c r="L10" s="28">
        <v>23008995.68</v>
      </c>
      <c r="M10" s="28">
        <v>23123971.039999999</v>
      </c>
    </row>
    <row r="11" spans="1:13" ht="23.25" customHeight="1" x14ac:dyDescent="0.2">
      <c r="A11" s="7">
        <v>1211</v>
      </c>
      <c r="B11" s="7" t="s">
        <v>127</v>
      </c>
      <c r="C11" s="28">
        <v>25368313.170000002</v>
      </c>
      <c r="D11" s="28">
        <v>31036218.59</v>
      </c>
      <c r="E11" s="29">
        <v>29060345</v>
      </c>
      <c r="F11" s="29">
        <v>31507431.25</v>
      </c>
      <c r="G11" s="28">
        <v>31015961</v>
      </c>
      <c r="H11" s="28">
        <v>30312046.75</v>
      </c>
      <c r="I11" s="28">
        <v>36388122.759999998</v>
      </c>
      <c r="J11" s="28">
        <v>39564540.520000003</v>
      </c>
      <c r="K11" s="28">
        <v>39972910.060000002</v>
      </c>
      <c r="L11" s="28">
        <v>41772542.100000001</v>
      </c>
      <c r="M11" s="28">
        <v>47507509.609999999</v>
      </c>
    </row>
    <row r="12" spans="1:13" ht="28.5" customHeight="1" x14ac:dyDescent="0.2">
      <c r="A12" s="7">
        <v>1511</v>
      </c>
      <c r="B12" s="7" t="s">
        <v>155</v>
      </c>
      <c r="C12" s="28">
        <v>1824541</v>
      </c>
      <c r="D12" s="28">
        <v>1902756</v>
      </c>
      <c r="E12" s="29">
        <v>2061764</v>
      </c>
      <c r="F12" s="29">
        <v>3278614</v>
      </c>
      <c r="G12" s="28">
        <v>3094453</v>
      </c>
      <c r="H12" s="28">
        <v>3752653</v>
      </c>
      <c r="I12" s="28">
        <v>3318181.21</v>
      </c>
      <c r="J12" s="28">
        <v>3671156.67</v>
      </c>
      <c r="K12" s="28">
        <v>3573646.61</v>
      </c>
      <c r="L12" s="28">
        <v>3625068.76</v>
      </c>
      <c r="M12" s="28">
        <v>3593120.28</v>
      </c>
    </row>
    <row r="13" spans="1:13" ht="28.5" customHeight="1" x14ac:dyDescent="0.2">
      <c r="A13" s="31"/>
      <c r="B13" s="10" t="s">
        <v>157</v>
      </c>
      <c r="C13" s="32">
        <f>SUM(C7:C12)</f>
        <v>60954972.140000001</v>
      </c>
      <c r="D13" s="32">
        <f t="shared" ref="D13:K13" si="0">SUM(D7:D12)</f>
        <v>72493665.790000007</v>
      </c>
      <c r="E13" s="32">
        <f t="shared" si="0"/>
        <v>63383493.540000007</v>
      </c>
      <c r="F13" s="32">
        <f t="shared" si="0"/>
        <v>65839985.109999999</v>
      </c>
      <c r="G13" s="32">
        <f t="shared" si="0"/>
        <v>64866045.460000001</v>
      </c>
      <c r="H13" s="32">
        <f t="shared" si="0"/>
        <v>65250881.109999999</v>
      </c>
      <c r="I13" s="32">
        <f t="shared" si="0"/>
        <v>78544655.37999998</v>
      </c>
      <c r="J13" s="32">
        <f t="shared" si="0"/>
        <v>83744632.040000007</v>
      </c>
      <c r="K13" s="32">
        <f t="shared" si="0"/>
        <v>85895506.549999997</v>
      </c>
      <c r="L13" s="32">
        <f>SUM(L7:L12)</f>
        <v>92974209.63000001</v>
      </c>
      <c r="M13" s="32">
        <f>SUM(M7:M12)</f>
        <v>102014864.00999999</v>
      </c>
    </row>
    <row r="14" spans="1:13" x14ac:dyDescent="0.2">
      <c r="B14" s="30"/>
    </row>
    <row r="15" spans="1:13" x14ac:dyDescent="0.2">
      <c r="B15" s="30"/>
    </row>
  </sheetData>
  <mergeCells count="1">
    <mergeCell ref="C5:L5"/>
  </mergeCells>
  <phoneticPr fontId="3" type="noConversion"/>
  <pageMargins left="0.78740157499999996" right="0.78740157499999996" top="0.984251969" bottom="0.984251969" header="0.4921259845" footer="0.4921259845"/>
  <pageSetup paperSize="9" scale="75" fitToHeight="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3"/>
  <sheetViews>
    <sheetView zoomScaleNormal="100" workbookViewId="0">
      <selection activeCell="M41" sqref="M41"/>
    </sheetView>
  </sheetViews>
  <sheetFormatPr defaultRowHeight="12.75" x14ac:dyDescent="0.2"/>
  <cols>
    <col min="1" max="1" width="39.42578125" style="2" customWidth="1"/>
    <col min="2" max="2" width="19.42578125" style="2" customWidth="1"/>
    <col min="3" max="3" width="18.28515625" style="2" customWidth="1"/>
    <col min="4" max="4" width="11.140625" style="2" customWidth="1"/>
    <col min="5" max="16384" width="9.140625" style="2"/>
  </cols>
  <sheetData>
    <row r="1" spans="1:5" x14ac:dyDescent="0.2">
      <c r="A1" s="2" t="s">
        <v>207</v>
      </c>
    </row>
    <row r="3" spans="1:5" ht="15.75" x14ac:dyDescent="0.25">
      <c r="A3" s="5" t="s">
        <v>75</v>
      </c>
    </row>
    <row r="4" spans="1:5" x14ac:dyDescent="0.2">
      <c r="A4" s="27"/>
    </row>
    <row r="5" spans="1:5" x14ac:dyDescent="0.2">
      <c r="A5" s="86"/>
      <c r="B5" s="216" t="s">
        <v>121</v>
      </c>
      <c r="C5" s="217"/>
    </row>
    <row r="6" spans="1:5" ht="25.5" x14ac:dyDescent="0.2">
      <c r="A6" s="88" t="s">
        <v>158</v>
      </c>
      <c r="B6" s="88" t="s">
        <v>86</v>
      </c>
      <c r="C6" s="88" t="s">
        <v>87</v>
      </c>
    </row>
    <row r="7" spans="1:5" ht="25.5" x14ac:dyDescent="0.2">
      <c r="A7" s="165" t="s">
        <v>159</v>
      </c>
      <c r="B7" s="29">
        <v>6559000</v>
      </c>
      <c r="C7" s="29">
        <v>6559000</v>
      </c>
    </row>
    <row r="8" spans="1:5" x14ac:dyDescent="0.2">
      <c r="A8" s="84" t="s">
        <v>88</v>
      </c>
      <c r="B8" s="32">
        <f>SUM(B7:B7)</f>
        <v>6559000</v>
      </c>
      <c r="C8" s="32">
        <f>SUM(C7:C7)</f>
        <v>6559000</v>
      </c>
    </row>
    <row r="9" spans="1:5" ht="25.5" x14ac:dyDescent="0.2">
      <c r="A9" s="89" t="s">
        <v>119</v>
      </c>
      <c r="B9" s="28">
        <v>150000</v>
      </c>
      <c r="C9" s="28">
        <v>150000</v>
      </c>
    </row>
    <row r="10" spans="1:5" ht="25.5" x14ac:dyDescent="0.2">
      <c r="A10" s="89" t="s">
        <v>119</v>
      </c>
      <c r="B10" s="28">
        <v>153334</v>
      </c>
      <c r="C10" s="28">
        <v>153334</v>
      </c>
      <c r="E10" s="14"/>
    </row>
    <row r="11" spans="1:5" ht="25.5" x14ac:dyDescent="0.2">
      <c r="A11" s="89" t="s">
        <v>119</v>
      </c>
      <c r="B11" s="28">
        <v>50000</v>
      </c>
      <c r="C11" s="28">
        <v>50000</v>
      </c>
    </row>
    <row r="12" spans="1:5" x14ac:dyDescent="0.2">
      <c r="A12" s="89" t="s">
        <v>377</v>
      </c>
      <c r="B12" s="28">
        <v>10693</v>
      </c>
      <c r="C12" s="28">
        <v>10693</v>
      </c>
    </row>
    <row r="13" spans="1:5" x14ac:dyDescent="0.2">
      <c r="A13" s="89" t="s">
        <v>297</v>
      </c>
      <c r="B13" s="28">
        <v>171135</v>
      </c>
      <c r="C13" s="28">
        <v>171135</v>
      </c>
    </row>
    <row r="14" spans="1:5" ht="25.5" x14ac:dyDescent="0.2">
      <c r="A14" s="89" t="s">
        <v>245</v>
      </c>
      <c r="B14" s="28">
        <v>23000</v>
      </c>
      <c r="C14" s="28">
        <v>23000</v>
      </c>
    </row>
    <row r="15" spans="1:5" ht="25.5" x14ac:dyDescent="0.2">
      <c r="A15" s="89" t="s">
        <v>305</v>
      </c>
      <c r="B15" s="28">
        <v>271820</v>
      </c>
      <c r="C15" s="28">
        <v>271820</v>
      </c>
    </row>
    <row r="16" spans="1:5" ht="25.5" x14ac:dyDescent="0.2">
      <c r="A16" s="89" t="s">
        <v>304</v>
      </c>
      <c r="B16" s="28">
        <v>30000</v>
      </c>
      <c r="C16" s="28">
        <v>30000</v>
      </c>
    </row>
    <row r="17" spans="1:16" ht="25.5" x14ac:dyDescent="0.2">
      <c r="A17" s="89" t="s">
        <v>221</v>
      </c>
      <c r="B17" s="28">
        <v>473500</v>
      </c>
      <c r="C17" s="28">
        <v>473500</v>
      </c>
    </row>
    <row r="18" spans="1:16" ht="25.5" x14ac:dyDescent="0.2">
      <c r="A18" s="85" t="s">
        <v>246</v>
      </c>
      <c r="B18" s="28">
        <v>1585000</v>
      </c>
      <c r="C18" s="28">
        <v>1585000</v>
      </c>
    </row>
    <row r="19" spans="1:16" ht="18.75" customHeight="1" x14ac:dyDescent="0.2">
      <c r="A19" s="85" t="s">
        <v>298</v>
      </c>
      <c r="B19" s="28">
        <v>6909705</v>
      </c>
      <c r="C19" s="28">
        <v>6909705</v>
      </c>
    </row>
    <row r="20" spans="1:16" ht="38.25" x14ac:dyDescent="0.2">
      <c r="A20" s="89" t="s">
        <v>301</v>
      </c>
      <c r="B20" s="28">
        <v>409770.8</v>
      </c>
      <c r="C20" s="28">
        <v>409770.8</v>
      </c>
    </row>
    <row r="21" spans="1:16" ht="38.25" x14ac:dyDescent="0.2">
      <c r="A21" s="89" t="s">
        <v>301</v>
      </c>
      <c r="B21" s="28">
        <v>616042.19999999995</v>
      </c>
      <c r="C21" s="28">
        <v>616042.19999999995</v>
      </c>
    </row>
    <row r="22" spans="1:16" ht="38.25" x14ac:dyDescent="0.2">
      <c r="A22" s="89" t="s">
        <v>303</v>
      </c>
      <c r="B22" s="28">
        <v>295968</v>
      </c>
      <c r="C22" s="28">
        <v>295968</v>
      </c>
    </row>
    <row r="23" spans="1:16" ht="38.25" x14ac:dyDescent="0.2">
      <c r="A23" s="89" t="s">
        <v>302</v>
      </c>
      <c r="B23" s="28">
        <v>197312</v>
      </c>
      <c r="C23" s="28">
        <v>197312</v>
      </c>
    </row>
    <row r="24" spans="1:16" ht="38.25" x14ac:dyDescent="0.2">
      <c r="A24" s="89" t="s">
        <v>300</v>
      </c>
      <c r="B24" s="28">
        <v>270986.40000000002</v>
      </c>
      <c r="C24" s="28">
        <v>270986.40000000002</v>
      </c>
    </row>
    <row r="25" spans="1:16" ht="38.25" x14ac:dyDescent="0.2">
      <c r="A25" s="89" t="s">
        <v>299</v>
      </c>
      <c r="B25" s="28">
        <v>216196.8</v>
      </c>
      <c r="C25" s="28">
        <v>216196.8</v>
      </c>
    </row>
    <row r="26" spans="1:16" x14ac:dyDescent="0.2">
      <c r="A26" s="84" t="s">
        <v>161</v>
      </c>
      <c r="B26" s="32">
        <f>SUM(B9:B25)</f>
        <v>11834463.200000001</v>
      </c>
      <c r="C26" s="32">
        <f>SUM(C9:C25)</f>
        <v>11834463.200000001</v>
      </c>
    </row>
    <row r="27" spans="1:16" x14ac:dyDescent="0.2">
      <c r="A27" s="84" t="s">
        <v>160</v>
      </c>
      <c r="B27" s="32">
        <f>SUM(B8,B26)</f>
        <v>18393463.200000003</v>
      </c>
      <c r="C27" s="32">
        <f>SUM(C8,C26)</f>
        <v>18393463.200000003</v>
      </c>
    </row>
    <row r="28" spans="1:16" x14ac:dyDescent="0.2">
      <c r="A28" s="90"/>
      <c r="B28" s="20"/>
      <c r="C28" s="20"/>
    </row>
    <row r="29" spans="1:16" s="35" customFormat="1" x14ac:dyDescent="0.2">
      <c r="A29" s="90"/>
      <c r="B29" s="20"/>
      <c r="C29" s="20"/>
    </row>
    <row r="30" spans="1:16" ht="15.75" x14ac:dyDescent="0.2">
      <c r="A30" s="218" t="s">
        <v>296</v>
      </c>
      <c r="B30" s="219"/>
      <c r="C30" s="220"/>
      <c r="D30" s="167"/>
      <c r="E30" s="167"/>
      <c r="F30" s="167"/>
      <c r="G30" s="167"/>
      <c r="H30" s="167"/>
      <c r="I30" s="167"/>
      <c r="J30" s="167"/>
      <c r="K30" s="167"/>
      <c r="L30" s="167"/>
      <c r="M30" s="167"/>
      <c r="N30" s="167"/>
      <c r="O30" s="167"/>
      <c r="P30" s="167"/>
    </row>
    <row r="31" spans="1:16" ht="15.75" x14ac:dyDescent="0.2">
      <c r="A31" s="91"/>
      <c r="B31" s="92"/>
      <c r="C31" s="166"/>
      <c r="D31" s="167"/>
      <c r="E31" s="167"/>
      <c r="F31" s="167"/>
      <c r="G31" s="167"/>
      <c r="H31" s="167"/>
      <c r="I31" s="167"/>
      <c r="J31" s="167"/>
      <c r="K31" s="167"/>
      <c r="L31" s="167"/>
      <c r="M31" s="167"/>
      <c r="N31" s="167"/>
      <c r="O31" s="167"/>
      <c r="P31" s="167"/>
    </row>
    <row r="32" spans="1:16" x14ac:dyDescent="0.2">
      <c r="A32" s="86"/>
      <c r="B32" s="216" t="s">
        <v>121</v>
      </c>
      <c r="C32" s="221"/>
      <c r="D32" s="222"/>
      <c r="E32" s="167"/>
      <c r="F32" s="167"/>
      <c r="G32" s="167"/>
      <c r="H32" s="167"/>
      <c r="I32" s="167"/>
      <c r="J32" s="167"/>
      <c r="K32" s="167"/>
      <c r="L32" s="167"/>
      <c r="M32" s="167"/>
      <c r="N32" s="167"/>
      <c r="O32" s="167"/>
      <c r="P32" s="167"/>
    </row>
    <row r="33" spans="1:16" ht="25.5" x14ac:dyDescent="0.2">
      <c r="A33" s="88" t="s">
        <v>158</v>
      </c>
      <c r="B33" s="88" t="s">
        <v>89</v>
      </c>
      <c r="C33" s="88" t="s">
        <v>90</v>
      </c>
      <c r="D33" s="88" t="s">
        <v>306</v>
      </c>
      <c r="E33" s="167"/>
      <c r="F33" s="167"/>
      <c r="G33" s="167"/>
      <c r="H33" s="167"/>
      <c r="I33" s="167"/>
      <c r="J33" s="167"/>
      <c r="K33" s="167"/>
      <c r="L33" s="167"/>
      <c r="M33" s="167"/>
      <c r="N33" s="167"/>
      <c r="O33" s="167"/>
      <c r="P33" s="167"/>
    </row>
    <row r="34" spans="1:16" ht="25.5" x14ac:dyDescent="0.2">
      <c r="A34" s="89" t="s">
        <v>305</v>
      </c>
      <c r="B34" s="28">
        <v>30000</v>
      </c>
      <c r="C34" s="28">
        <v>4512.3999999999996</v>
      </c>
      <c r="D34" s="28">
        <f>SUM(B34-C34)</f>
        <v>25487.599999999999</v>
      </c>
      <c r="E34" s="167"/>
      <c r="F34" s="167"/>
      <c r="G34" s="167"/>
      <c r="H34" s="167"/>
      <c r="I34" s="167"/>
      <c r="J34" s="167"/>
      <c r="K34" s="167"/>
      <c r="L34" s="167"/>
      <c r="M34" s="167"/>
      <c r="N34" s="167"/>
      <c r="O34" s="167"/>
      <c r="P34" s="167"/>
    </row>
    <row r="35" spans="1:16" ht="25.5" x14ac:dyDescent="0.2">
      <c r="A35" s="89" t="s">
        <v>304</v>
      </c>
      <c r="B35" s="28">
        <v>271820</v>
      </c>
      <c r="C35" s="28">
        <v>231641</v>
      </c>
      <c r="D35" s="28">
        <f>SUM(B35-C35)</f>
        <v>40179</v>
      </c>
      <c r="E35" s="167"/>
      <c r="F35" s="167"/>
      <c r="G35" s="167"/>
      <c r="H35" s="167"/>
      <c r="I35" s="167"/>
      <c r="J35" s="167"/>
      <c r="K35" s="167"/>
      <c r="L35" s="167"/>
      <c r="M35" s="167"/>
      <c r="N35" s="167"/>
      <c r="O35" s="167"/>
      <c r="P35" s="167"/>
    </row>
    <row r="36" spans="1:16" x14ac:dyDescent="0.2">
      <c r="A36" s="84" t="s">
        <v>91</v>
      </c>
      <c r="B36" s="32">
        <f>SUM(B34:B35)</f>
        <v>301820</v>
      </c>
      <c r="C36" s="32">
        <f>SUM(C34:C35)</f>
        <v>236153.4</v>
      </c>
      <c r="D36" s="163">
        <f>SUM(D34:D35)</f>
        <v>65666.600000000006</v>
      </c>
      <c r="E36" s="167"/>
      <c r="F36" s="167"/>
      <c r="G36" s="167"/>
      <c r="H36" s="167"/>
      <c r="I36" s="167"/>
      <c r="J36" s="167"/>
      <c r="K36" s="167"/>
      <c r="L36" s="167"/>
      <c r="M36" s="167"/>
      <c r="N36" s="167"/>
      <c r="O36" s="167"/>
      <c r="P36" s="167"/>
    </row>
    <row r="37" spans="1:16" x14ac:dyDescent="0.2">
      <c r="A37" s="86"/>
      <c r="B37" s="86"/>
      <c r="C37" s="168" t="s">
        <v>307</v>
      </c>
      <c r="D37" s="164">
        <f>SUM(B36-C36)</f>
        <v>65666.600000000006</v>
      </c>
      <c r="E37" s="167"/>
      <c r="F37" s="167"/>
      <c r="G37" s="167"/>
      <c r="H37" s="167"/>
      <c r="I37" s="167"/>
      <c r="J37" s="167"/>
      <c r="K37" s="167"/>
      <c r="L37" s="167"/>
      <c r="M37" s="167"/>
      <c r="N37" s="167"/>
      <c r="O37" s="167"/>
      <c r="P37" s="167"/>
    </row>
    <row r="38" spans="1:16" x14ac:dyDescent="0.2">
      <c r="D38" s="167"/>
      <c r="E38" s="167"/>
      <c r="F38" s="167"/>
      <c r="G38" s="167"/>
      <c r="H38" s="167"/>
      <c r="I38" s="167"/>
      <c r="J38" s="167"/>
      <c r="K38" s="167"/>
      <c r="L38" s="167"/>
      <c r="M38" s="167"/>
      <c r="N38" s="167"/>
      <c r="O38" s="167"/>
      <c r="P38" s="167"/>
    </row>
    <row r="39" spans="1:16" x14ac:dyDescent="0.2">
      <c r="A39" s="2" t="s">
        <v>308</v>
      </c>
      <c r="D39" s="167"/>
      <c r="E39" s="167"/>
      <c r="F39" s="167"/>
      <c r="G39" s="167"/>
      <c r="H39" s="167"/>
      <c r="I39" s="167"/>
      <c r="J39" s="167"/>
      <c r="K39" s="167"/>
      <c r="L39" s="167"/>
      <c r="M39" s="167"/>
      <c r="N39" s="167"/>
      <c r="O39" s="167"/>
      <c r="P39" s="167"/>
    </row>
    <row r="40" spans="1:16" x14ac:dyDescent="0.2">
      <c r="D40" s="167"/>
      <c r="E40" s="167"/>
      <c r="F40" s="167"/>
      <c r="G40" s="167"/>
      <c r="H40" s="167"/>
      <c r="I40" s="167"/>
      <c r="J40" s="167"/>
      <c r="K40" s="167"/>
      <c r="L40" s="167"/>
      <c r="M40" s="167"/>
      <c r="N40" s="167"/>
      <c r="O40" s="167"/>
      <c r="P40" s="167"/>
    </row>
    <row r="41" spans="1:16" x14ac:dyDescent="0.2">
      <c r="D41" s="167"/>
      <c r="E41" s="167"/>
      <c r="F41" s="167"/>
      <c r="G41" s="167"/>
      <c r="H41" s="167"/>
      <c r="I41" s="167"/>
      <c r="J41" s="167"/>
      <c r="K41" s="167"/>
      <c r="L41" s="167"/>
      <c r="M41" s="167"/>
      <c r="N41" s="167"/>
      <c r="O41" s="167"/>
      <c r="P41" s="167"/>
    </row>
    <row r="42" spans="1:16" x14ac:dyDescent="0.2">
      <c r="D42" s="167"/>
      <c r="E42" s="167"/>
      <c r="F42" s="167"/>
      <c r="G42" s="167"/>
      <c r="H42" s="167"/>
      <c r="I42" s="167"/>
      <c r="J42" s="167"/>
      <c r="K42" s="167"/>
      <c r="L42" s="167"/>
      <c r="M42" s="167"/>
      <c r="N42" s="167"/>
      <c r="O42" s="167"/>
      <c r="P42" s="167"/>
    </row>
    <row r="43" spans="1:16" x14ac:dyDescent="0.2">
      <c r="D43" s="167"/>
      <c r="E43" s="167"/>
      <c r="F43" s="167"/>
      <c r="G43" s="167"/>
      <c r="H43" s="167"/>
      <c r="I43" s="167"/>
      <c r="J43" s="167"/>
      <c r="K43" s="167"/>
      <c r="L43" s="167"/>
      <c r="M43" s="167"/>
      <c r="N43" s="167"/>
      <c r="O43" s="167"/>
      <c r="P43" s="167"/>
    </row>
    <row r="44" spans="1:16" x14ac:dyDescent="0.2">
      <c r="D44" s="167"/>
      <c r="E44" s="167"/>
      <c r="F44" s="167"/>
      <c r="G44" s="167"/>
      <c r="H44" s="167"/>
      <c r="I44" s="167"/>
      <c r="J44" s="167"/>
      <c r="K44" s="167"/>
      <c r="L44" s="167"/>
      <c r="M44" s="167"/>
      <c r="N44" s="167"/>
      <c r="O44" s="167"/>
      <c r="P44" s="167"/>
    </row>
    <row r="45" spans="1:16" x14ac:dyDescent="0.2">
      <c r="D45" s="167"/>
      <c r="E45" s="167"/>
      <c r="F45" s="167"/>
      <c r="G45" s="167"/>
      <c r="H45" s="167"/>
      <c r="I45" s="167"/>
      <c r="J45" s="167"/>
      <c r="K45" s="167"/>
      <c r="L45" s="167"/>
      <c r="M45" s="167"/>
      <c r="N45" s="167"/>
      <c r="O45" s="167"/>
      <c r="P45" s="167"/>
    </row>
    <row r="46" spans="1:16" x14ac:dyDescent="0.2">
      <c r="D46" s="167"/>
      <c r="E46" s="167"/>
      <c r="F46" s="167"/>
      <c r="G46" s="167"/>
      <c r="H46" s="167"/>
      <c r="I46" s="167"/>
      <c r="J46" s="167"/>
      <c r="K46" s="167"/>
      <c r="L46" s="167"/>
      <c r="M46" s="167"/>
      <c r="N46" s="167"/>
      <c r="O46" s="167"/>
      <c r="P46" s="167"/>
    </row>
    <row r="47" spans="1:16" x14ac:dyDescent="0.2">
      <c r="D47" s="167"/>
      <c r="E47" s="167"/>
      <c r="F47" s="167"/>
      <c r="G47" s="167"/>
      <c r="H47" s="167"/>
      <c r="I47" s="167"/>
      <c r="J47" s="167"/>
      <c r="K47" s="167"/>
      <c r="L47" s="167"/>
      <c r="M47" s="167"/>
      <c r="N47" s="167"/>
      <c r="O47" s="167"/>
      <c r="P47" s="167"/>
    </row>
    <row r="48" spans="1:16" x14ac:dyDescent="0.2">
      <c r="D48" s="167"/>
      <c r="E48" s="167"/>
      <c r="F48" s="167"/>
      <c r="G48" s="167"/>
      <c r="H48" s="167"/>
      <c r="I48" s="167"/>
      <c r="J48" s="167"/>
      <c r="K48" s="167"/>
      <c r="L48" s="167"/>
      <c r="M48" s="167"/>
      <c r="N48" s="167"/>
      <c r="O48" s="167"/>
      <c r="P48" s="167"/>
    </row>
    <row r="49" spans="4:16" x14ac:dyDescent="0.2">
      <c r="D49" s="167"/>
      <c r="E49" s="167"/>
      <c r="F49" s="167"/>
      <c r="G49" s="167"/>
      <c r="H49" s="167"/>
      <c r="I49" s="167"/>
      <c r="J49" s="167"/>
      <c r="K49" s="167"/>
      <c r="L49" s="167"/>
      <c r="M49" s="167"/>
      <c r="N49" s="167"/>
      <c r="O49" s="167"/>
      <c r="P49" s="167"/>
    </row>
    <row r="50" spans="4:16" x14ac:dyDescent="0.2">
      <c r="D50" s="167"/>
      <c r="E50" s="167"/>
      <c r="F50" s="167"/>
      <c r="G50" s="167"/>
      <c r="H50" s="167"/>
      <c r="I50" s="167"/>
      <c r="J50" s="167"/>
      <c r="K50" s="167"/>
      <c r="L50" s="167"/>
      <c r="M50" s="167"/>
      <c r="N50" s="167"/>
      <c r="O50" s="167"/>
      <c r="P50" s="167"/>
    </row>
    <row r="51" spans="4:16" x14ac:dyDescent="0.2">
      <c r="D51" s="167"/>
      <c r="E51" s="167"/>
      <c r="F51" s="167"/>
      <c r="G51" s="167"/>
      <c r="H51" s="167"/>
      <c r="I51" s="167"/>
      <c r="J51" s="167"/>
      <c r="K51" s="167"/>
      <c r="L51" s="167"/>
      <c r="M51" s="167"/>
      <c r="N51" s="167"/>
      <c r="O51" s="167"/>
      <c r="P51" s="167"/>
    </row>
    <row r="52" spans="4:16" x14ac:dyDescent="0.2">
      <c r="D52" s="167"/>
      <c r="E52" s="167"/>
      <c r="F52" s="167"/>
      <c r="G52" s="167"/>
      <c r="H52" s="167"/>
      <c r="I52" s="167"/>
      <c r="J52" s="167"/>
      <c r="K52" s="167"/>
      <c r="L52" s="167"/>
      <c r="M52" s="167"/>
      <c r="N52" s="167"/>
      <c r="O52" s="167"/>
      <c r="P52" s="167"/>
    </row>
    <row r="53" spans="4:16" x14ac:dyDescent="0.2">
      <c r="D53" s="167"/>
      <c r="E53" s="167"/>
      <c r="F53" s="167"/>
      <c r="G53" s="167"/>
      <c r="H53" s="167"/>
      <c r="I53" s="167"/>
      <c r="J53" s="167"/>
      <c r="K53" s="167"/>
      <c r="L53" s="167"/>
      <c r="M53" s="167"/>
      <c r="N53" s="167"/>
      <c r="O53" s="167"/>
      <c r="P53" s="167"/>
    </row>
  </sheetData>
  <mergeCells count="3">
    <mergeCell ref="B5:C5"/>
    <mergeCell ref="A30:C30"/>
    <mergeCell ref="B32:D32"/>
  </mergeCells>
  <phoneticPr fontId="3" type="noConversion"/>
  <pageMargins left="0.78740157499999996" right="0.78740157499999996" top="0.984251969" bottom="0.984251969" header="0.4921259845" footer="0.4921259845"/>
  <pageSetup paperSize="9" scale="8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zoomScaleNormal="100" workbookViewId="0"/>
  </sheetViews>
  <sheetFormatPr defaultColWidth="10.42578125" defaultRowHeight="12.75" x14ac:dyDescent="0.2"/>
  <cols>
    <col min="1" max="1" width="4.7109375" style="2" customWidth="1"/>
    <col min="2" max="2" width="15.5703125" style="2" customWidth="1"/>
    <col min="3" max="3" width="22.42578125" style="2" customWidth="1"/>
    <col min="4" max="4" width="14.140625" style="2" customWidth="1"/>
    <col min="5" max="11" width="10.42578125" style="2"/>
    <col min="12" max="12" width="12" style="2" customWidth="1"/>
    <col min="13" max="16384" width="10.42578125" style="2"/>
  </cols>
  <sheetData>
    <row r="1" spans="1:12" x14ac:dyDescent="0.2">
      <c r="A1" s="2" t="s">
        <v>208</v>
      </c>
    </row>
    <row r="3" spans="1:12" s="80" customFormat="1" ht="15.75" x14ac:dyDescent="0.25">
      <c r="A3" s="223" t="s">
        <v>356</v>
      </c>
      <c r="B3" s="223"/>
      <c r="C3" s="223"/>
      <c r="D3" s="223"/>
      <c r="E3" s="223"/>
      <c r="F3" s="223"/>
      <c r="G3" s="223"/>
      <c r="H3" s="223"/>
      <c r="I3" s="223"/>
      <c r="J3" s="223"/>
      <c r="K3" s="223"/>
      <c r="L3" s="223"/>
    </row>
    <row r="4" spans="1:12" x14ac:dyDescent="0.2">
      <c r="A4" s="225"/>
      <c r="B4" s="226"/>
      <c r="C4" s="226"/>
      <c r="D4" s="226"/>
      <c r="E4" s="226"/>
      <c r="F4" s="226"/>
      <c r="G4" s="226"/>
      <c r="H4" s="226"/>
      <c r="I4" s="226"/>
      <c r="J4" s="226"/>
      <c r="K4" s="226"/>
      <c r="L4" s="226"/>
    </row>
    <row r="5" spans="1:12" ht="50.25" customHeight="1" x14ac:dyDescent="0.2">
      <c r="A5" s="101" t="s">
        <v>162</v>
      </c>
      <c r="B5" s="101" t="s">
        <v>163</v>
      </c>
      <c r="C5" s="101" t="s">
        <v>92</v>
      </c>
      <c r="D5" s="101" t="s">
        <v>251</v>
      </c>
      <c r="E5" s="101" t="s">
        <v>375</v>
      </c>
      <c r="F5" s="101" t="s">
        <v>247</v>
      </c>
      <c r="G5" s="101" t="s">
        <v>248</v>
      </c>
      <c r="H5" s="101" t="s">
        <v>249</v>
      </c>
      <c r="I5" s="101" t="s">
        <v>359</v>
      </c>
      <c r="J5" s="101" t="s">
        <v>259</v>
      </c>
      <c r="K5" s="101" t="s">
        <v>360</v>
      </c>
      <c r="L5" s="101" t="s">
        <v>361</v>
      </c>
    </row>
    <row r="6" spans="1:12" x14ac:dyDescent="0.2">
      <c r="A6" s="96">
        <v>1</v>
      </c>
      <c r="B6" s="96">
        <v>2</v>
      </c>
      <c r="C6" s="96">
        <v>3</v>
      </c>
      <c r="D6" s="96">
        <v>4</v>
      </c>
      <c r="E6" s="96">
        <v>5</v>
      </c>
      <c r="F6" s="96">
        <v>6</v>
      </c>
      <c r="G6" s="96">
        <v>7</v>
      </c>
      <c r="H6" s="96">
        <v>8</v>
      </c>
      <c r="I6" s="96">
        <v>9</v>
      </c>
      <c r="J6" s="96">
        <v>10</v>
      </c>
      <c r="K6" s="96">
        <v>11</v>
      </c>
      <c r="L6" s="96">
        <v>12</v>
      </c>
    </row>
    <row r="7" spans="1:12" ht="67.5" x14ac:dyDescent="0.2">
      <c r="A7" s="99">
        <v>1</v>
      </c>
      <c r="B7" s="99" t="s">
        <v>357</v>
      </c>
      <c r="C7" s="99" t="s">
        <v>358</v>
      </c>
      <c r="D7" s="99" t="s">
        <v>362</v>
      </c>
      <c r="E7" s="100">
        <v>799250</v>
      </c>
      <c r="F7" s="100">
        <v>152525</v>
      </c>
      <c r="G7" s="100">
        <v>24725</v>
      </c>
      <c r="H7" s="100">
        <v>622000</v>
      </c>
      <c r="I7" s="100">
        <v>622000</v>
      </c>
      <c r="J7" s="100">
        <v>0</v>
      </c>
      <c r="K7" s="100">
        <v>0</v>
      </c>
      <c r="L7" s="100">
        <v>0</v>
      </c>
    </row>
    <row r="8" spans="1:12" ht="33.75" x14ac:dyDescent="0.2">
      <c r="A8" s="99">
        <v>2</v>
      </c>
      <c r="B8" s="99" t="s">
        <v>363</v>
      </c>
      <c r="C8" s="99" t="s">
        <v>364</v>
      </c>
      <c r="D8" s="99" t="s">
        <v>365</v>
      </c>
      <c r="E8" s="100">
        <v>120000</v>
      </c>
      <c r="F8" s="100">
        <v>50350</v>
      </c>
      <c r="G8" s="100">
        <v>11650</v>
      </c>
      <c r="H8" s="100">
        <v>58000</v>
      </c>
      <c r="I8" s="100">
        <v>58000</v>
      </c>
      <c r="J8" s="100">
        <v>0</v>
      </c>
      <c r="K8" s="100">
        <v>0</v>
      </c>
      <c r="L8" s="100">
        <v>0</v>
      </c>
    </row>
    <row r="9" spans="1:12" ht="67.5" x14ac:dyDescent="0.2">
      <c r="A9" s="96">
        <v>3</v>
      </c>
      <c r="B9" s="99" t="s">
        <v>366</v>
      </c>
      <c r="C9" s="99" t="s">
        <v>367</v>
      </c>
      <c r="D9" s="99" t="s">
        <v>368</v>
      </c>
      <c r="E9" s="100">
        <v>1970221</v>
      </c>
      <c r="F9" s="100">
        <v>1364191</v>
      </c>
      <c r="G9" s="100">
        <v>197030</v>
      </c>
      <c r="H9" s="100">
        <v>409000</v>
      </c>
      <c r="I9" s="100">
        <v>409000</v>
      </c>
      <c r="J9" s="100">
        <v>0</v>
      </c>
      <c r="K9" s="100">
        <v>0</v>
      </c>
      <c r="L9" s="100">
        <v>0</v>
      </c>
    </row>
    <row r="10" spans="1:12" ht="33.75" x14ac:dyDescent="0.2">
      <c r="A10" s="96">
        <v>4</v>
      </c>
      <c r="B10" s="99" t="s">
        <v>369</v>
      </c>
      <c r="C10" s="99" t="s">
        <v>370</v>
      </c>
      <c r="D10" s="99" t="s">
        <v>371</v>
      </c>
      <c r="E10" s="100">
        <v>278784</v>
      </c>
      <c r="F10" s="100">
        <v>23076</v>
      </c>
      <c r="G10" s="100">
        <v>708</v>
      </c>
      <c r="H10" s="100">
        <v>255000</v>
      </c>
      <c r="I10" s="100">
        <v>255000</v>
      </c>
      <c r="J10" s="100">
        <v>0</v>
      </c>
      <c r="K10" s="100">
        <v>0</v>
      </c>
      <c r="L10" s="100">
        <v>0</v>
      </c>
    </row>
    <row r="11" spans="1:12" ht="33.75" x14ac:dyDescent="0.2">
      <c r="A11" s="96">
        <v>5</v>
      </c>
      <c r="B11" s="99" t="s">
        <v>252</v>
      </c>
      <c r="C11" s="99" t="s">
        <v>372</v>
      </c>
      <c r="D11" s="99" t="s">
        <v>371</v>
      </c>
      <c r="E11" s="100">
        <v>152455</v>
      </c>
      <c r="F11" s="100">
        <v>17511</v>
      </c>
      <c r="G11" s="100">
        <v>944</v>
      </c>
      <c r="H11" s="100">
        <v>134000</v>
      </c>
      <c r="I11" s="100">
        <v>134000</v>
      </c>
      <c r="J11" s="100">
        <v>0</v>
      </c>
      <c r="K11" s="100">
        <v>0</v>
      </c>
      <c r="L11" s="100">
        <v>0</v>
      </c>
    </row>
    <row r="12" spans="1:12" ht="45" x14ac:dyDescent="0.2">
      <c r="A12" s="96">
        <v>6</v>
      </c>
      <c r="B12" s="99" t="s">
        <v>373</v>
      </c>
      <c r="C12" s="99" t="s">
        <v>374</v>
      </c>
      <c r="D12" s="99" t="s">
        <v>371</v>
      </c>
      <c r="E12" s="100">
        <v>221430</v>
      </c>
      <c r="F12" s="100">
        <v>92892</v>
      </c>
      <c r="G12" s="100">
        <v>21538</v>
      </c>
      <c r="H12" s="100">
        <v>107000</v>
      </c>
      <c r="I12" s="100">
        <v>107000</v>
      </c>
      <c r="J12" s="100">
        <v>0</v>
      </c>
      <c r="K12" s="100">
        <v>0</v>
      </c>
      <c r="L12" s="100">
        <v>0</v>
      </c>
    </row>
    <row r="13" spans="1:12" ht="12.75" customHeight="1" x14ac:dyDescent="0.2">
      <c r="A13" s="230" t="s">
        <v>160</v>
      </c>
      <c r="B13" s="231"/>
      <c r="C13" s="231"/>
      <c r="D13" s="232"/>
      <c r="E13" s="102">
        <f t="shared" ref="E13:L13" si="0">SUM(E7:E12)</f>
        <v>3542140</v>
      </c>
      <c r="F13" s="102">
        <f t="shared" si="0"/>
        <v>1700545</v>
      </c>
      <c r="G13" s="102">
        <f t="shared" si="0"/>
        <v>256595</v>
      </c>
      <c r="H13" s="102">
        <f t="shared" si="0"/>
        <v>1585000</v>
      </c>
      <c r="I13" s="102">
        <f t="shared" si="0"/>
        <v>1585000</v>
      </c>
      <c r="J13" s="102">
        <f t="shared" si="0"/>
        <v>0</v>
      </c>
      <c r="K13" s="102">
        <f t="shared" si="0"/>
        <v>0</v>
      </c>
      <c r="L13" s="102">
        <f t="shared" si="0"/>
        <v>0</v>
      </c>
    </row>
    <row r="14" spans="1:12" x14ac:dyDescent="0.2">
      <c r="A14" s="233"/>
      <c r="B14" s="233"/>
      <c r="C14" s="233"/>
      <c r="D14" s="233"/>
      <c r="E14" s="233"/>
      <c r="F14" s="233"/>
      <c r="G14" s="233"/>
      <c r="H14" s="233"/>
      <c r="I14" s="233"/>
      <c r="J14" s="233"/>
      <c r="K14" s="233"/>
      <c r="L14" s="233"/>
    </row>
    <row r="15" spans="1:12" x14ac:dyDescent="0.2">
      <c r="A15" s="224" t="s">
        <v>255</v>
      </c>
      <c r="B15" s="224"/>
      <c r="C15" s="224"/>
      <c r="D15" s="224" t="s">
        <v>250</v>
      </c>
      <c r="E15" s="224"/>
      <c r="F15" s="224"/>
      <c r="G15" s="224"/>
      <c r="H15" s="224"/>
      <c r="I15" s="228" t="s">
        <v>260</v>
      </c>
      <c r="J15" s="228"/>
      <c r="K15" s="228"/>
      <c r="L15" s="228"/>
    </row>
    <row r="16" spans="1:12" x14ac:dyDescent="0.2">
      <c r="A16" s="224" t="s">
        <v>253</v>
      </c>
      <c r="B16" s="224"/>
      <c r="C16" s="224"/>
      <c r="D16" s="224" t="s">
        <v>256</v>
      </c>
      <c r="E16" s="224"/>
      <c r="F16" s="224"/>
      <c r="G16" s="224"/>
      <c r="H16" s="224"/>
      <c r="I16" s="229" t="s">
        <v>258</v>
      </c>
      <c r="J16" s="229"/>
      <c r="K16" s="229"/>
      <c r="L16" s="229"/>
    </row>
    <row r="17" spans="1:12" x14ac:dyDescent="0.2">
      <c r="A17" s="224" t="s">
        <v>254</v>
      </c>
      <c r="B17" s="224"/>
      <c r="C17" s="224"/>
      <c r="D17" s="224" t="s">
        <v>257</v>
      </c>
      <c r="E17" s="224"/>
      <c r="F17" s="224"/>
      <c r="G17" s="224"/>
      <c r="H17" s="224"/>
      <c r="I17" s="227"/>
      <c r="J17" s="227"/>
      <c r="K17" s="227"/>
      <c r="L17" s="227"/>
    </row>
    <row r="18" spans="1:12" x14ac:dyDescent="0.2">
      <c r="A18" s="97"/>
      <c r="B18" s="97"/>
      <c r="C18" s="97"/>
      <c r="D18" s="97"/>
      <c r="E18" s="97"/>
      <c r="F18" s="97"/>
      <c r="G18" s="97"/>
      <c r="H18" s="97"/>
      <c r="I18" s="97"/>
      <c r="J18" s="97"/>
      <c r="K18" s="97"/>
      <c r="L18" s="97"/>
    </row>
    <row r="19" spans="1:12" x14ac:dyDescent="0.2">
      <c r="A19" s="98"/>
      <c r="B19" s="98"/>
      <c r="C19" s="98"/>
      <c r="D19" s="98"/>
      <c r="E19" s="98"/>
      <c r="F19" s="98"/>
      <c r="G19" s="98"/>
      <c r="H19" s="98"/>
      <c r="I19" s="98"/>
      <c r="J19" s="98"/>
      <c r="K19" s="98"/>
      <c r="L19" s="98"/>
    </row>
  </sheetData>
  <mergeCells count="13">
    <mergeCell ref="A3:L3"/>
    <mergeCell ref="A15:C15"/>
    <mergeCell ref="A4:L4"/>
    <mergeCell ref="I17:L17"/>
    <mergeCell ref="I15:L15"/>
    <mergeCell ref="I16:L16"/>
    <mergeCell ref="A16:C16"/>
    <mergeCell ref="A17:C17"/>
    <mergeCell ref="D15:H15"/>
    <mergeCell ref="D16:H16"/>
    <mergeCell ref="D17:H17"/>
    <mergeCell ref="A13:D13"/>
    <mergeCell ref="A14:L14"/>
  </mergeCells>
  <phoneticPr fontId="3" type="noConversion"/>
  <pageMargins left="0.78740157499999996" right="0.78740157499999996" top="0.984251969" bottom="0.984251969" header="0.4921259845" footer="0.4921259845"/>
  <pageSetup paperSize="9" scale="92"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9"/>
  <sheetViews>
    <sheetView tabSelected="1" topLeftCell="A35" zoomScaleNormal="100" workbookViewId="0">
      <selection activeCell="D54" sqref="D54"/>
    </sheetView>
  </sheetViews>
  <sheetFormatPr defaultRowHeight="12.75" x14ac:dyDescent="0.2"/>
  <cols>
    <col min="1" max="1" width="5.5703125" style="2" customWidth="1"/>
    <col min="2" max="2" width="21" style="2" customWidth="1"/>
    <col min="3" max="3" width="60.42578125" style="2" customWidth="1"/>
    <col min="4" max="4" width="10.7109375" style="2" customWidth="1"/>
    <col min="5" max="16384" width="9.140625" style="2"/>
  </cols>
  <sheetData>
    <row r="1" spans="1:5" x14ac:dyDescent="0.2">
      <c r="A1" s="2" t="s">
        <v>220</v>
      </c>
      <c r="C1" s="38"/>
    </row>
    <row r="2" spans="1:5" ht="15" customHeight="1" x14ac:dyDescent="0.3">
      <c r="A2" s="134"/>
      <c r="B2" s="191"/>
      <c r="C2" s="87"/>
      <c r="D2" s="191"/>
    </row>
    <row r="3" spans="1:5" ht="15.75" x14ac:dyDescent="0.25">
      <c r="A3" s="5" t="s">
        <v>244</v>
      </c>
      <c r="C3" s="38"/>
    </row>
    <row r="4" spans="1:5" x14ac:dyDescent="0.2">
      <c r="C4" s="38"/>
      <c r="D4" s="109" t="s">
        <v>238</v>
      </c>
    </row>
    <row r="5" spans="1:5" x14ac:dyDescent="0.2">
      <c r="A5" s="10" t="s">
        <v>217</v>
      </c>
      <c r="B5" s="10" t="s">
        <v>142</v>
      </c>
      <c r="C5" s="10" t="s">
        <v>215</v>
      </c>
      <c r="D5" s="104" t="s">
        <v>76</v>
      </c>
    </row>
    <row r="6" spans="1:5" x14ac:dyDescent="0.2">
      <c r="A6" s="105">
        <v>1037</v>
      </c>
      <c r="B6" s="105" t="s">
        <v>18</v>
      </c>
      <c r="C6" s="105"/>
      <c r="D6" s="197"/>
    </row>
    <row r="7" spans="1:5" ht="57.75" customHeight="1" x14ac:dyDescent="0.2">
      <c r="A7" s="99"/>
      <c r="B7" s="99" t="s">
        <v>30</v>
      </c>
      <c r="C7" s="99" t="s">
        <v>1</v>
      </c>
      <c r="D7" s="107">
        <v>49</v>
      </c>
    </row>
    <row r="8" spans="1:5" x14ac:dyDescent="0.2">
      <c r="A8" s="105">
        <v>2212</v>
      </c>
      <c r="B8" s="105" t="s">
        <v>225</v>
      </c>
      <c r="C8" s="198"/>
      <c r="D8" s="197"/>
    </row>
    <row r="9" spans="1:5" ht="33.75" x14ac:dyDescent="0.2">
      <c r="A9" s="99"/>
      <c r="B9" s="99" t="s">
        <v>24</v>
      </c>
      <c r="C9" s="99" t="s">
        <v>313</v>
      </c>
      <c r="D9" s="107">
        <v>59</v>
      </c>
    </row>
    <row r="10" spans="1:5" x14ac:dyDescent="0.2">
      <c r="A10" s="105">
        <v>2219</v>
      </c>
      <c r="B10" s="105" t="s">
        <v>216</v>
      </c>
      <c r="C10" s="198"/>
      <c r="D10" s="197"/>
    </row>
    <row r="11" spans="1:5" ht="27.75" customHeight="1" x14ac:dyDescent="0.2">
      <c r="A11" s="238"/>
      <c r="B11" s="241" t="s">
        <v>379</v>
      </c>
      <c r="C11" s="239" t="s">
        <v>380</v>
      </c>
      <c r="D11" s="240">
        <v>45</v>
      </c>
    </row>
    <row r="12" spans="1:5" ht="67.5" x14ac:dyDescent="0.2">
      <c r="A12" s="99"/>
      <c r="B12" s="99" t="s">
        <v>320</v>
      </c>
      <c r="C12" s="99" t="s">
        <v>2</v>
      </c>
      <c r="D12" s="107">
        <v>586</v>
      </c>
      <c r="E12" s="35"/>
    </row>
    <row r="13" spans="1:5" ht="22.5" x14ac:dyDescent="0.2">
      <c r="A13" s="99"/>
      <c r="B13" s="107" t="s">
        <v>315</v>
      </c>
      <c r="C13" s="99" t="s">
        <v>23</v>
      </c>
      <c r="D13" s="107">
        <v>170</v>
      </c>
      <c r="E13" s="35"/>
    </row>
    <row r="14" spans="1:5" ht="33.75" x14ac:dyDescent="0.2">
      <c r="A14" s="99"/>
      <c r="B14" s="107" t="s">
        <v>21</v>
      </c>
      <c r="C14" s="99" t="s">
        <v>314</v>
      </c>
      <c r="D14" s="107">
        <v>261</v>
      </c>
      <c r="E14" s="35"/>
    </row>
    <row r="15" spans="1:5" ht="45" x14ac:dyDescent="0.2">
      <c r="A15" s="99"/>
      <c r="B15" s="107" t="s">
        <v>22</v>
      </c>
      <c r="C15" s="99" t="s">
        <v>3</v>
      </c>
      <c r="D15" s="107">
        <v>63</v>
      </c>
      <c r="E15" s="35"/>
    </row>
    <row r="16" spans="1:5" ht="67.5" x14ac:dyDescent="0.2">
      <c r="A16" s="99"/>
      <c r="B16" s="107" t="s">
        <v>39</v>
      </c>
      <c r="C16" s="99" t="s">
        <v>4</v>
      </c>
      <c r="D16" s="107">
        <v>50</v>
      </c>
      <c r="E16" s="35"/>
    </row>
    <row r="17" spans="1:6" x14ac:dyDescent="0.2">
      <c r="A17" s="105">
        <v>3111</v>
      </c>
      <c r="B17" s="105" t="s">
        <v>316</v>
      </c>
      <c r="C17" s="198"/>
      <c r="D17" s="197"/>
    </row>
    <row r="18" spans="1:6" ht="22.5" x14ac:dyDescent="0.2">
      <c r="A18" s="99"/>
      <c r="B18" s="99" t="s">
        <v>26</v>
      </c>
      <c r="C18" s="99" t="s">
        <v>27</v>
      </c>
      <c r="D18" s="107">
        <v>102</v>
      </c>
      <c r="E18" s="192"/>
    </row>
    <row r="19" spans="1:6" ht="67.5" x14ac:dyDescent="0.2">
      <c r="A19" s="106"/>
      <c r="B19" s="199" t="s">
        <v>19</v>
      </c>
      <c r="C19" s="199" t="s">
        <v>5</v>
      </c>
      <c r="D19" s="200">
        <v>45</v>
      </c>
    </row>
    <row r="20" spans="1:6" x14ac:dyDescent="0.2">
      <c r="A20" s="105">
        <v>3113</v>
      </c>
      <c r="B20" s="105" t="s">
        <v>222</v>
      </c>
      <c r="C20" s="198"/>
      <c r="D20" s="197"/>
    </row>
    <row r="21" spans="1:6" ht="56.25" x14ac:dyDescent="0.2">
      <c r="A21" s="106"/>
      <c r="B21" s="199" t="s">
        <v>20</v>
      </c>
      <c r="C21" s="201" t="s">
        <v>6</v>
      </c>
      <c r="D21" s="200">
        <v>198</v>
      </c>
    </row>
    <row r="22" spans="1:6" ht="56.25" x14ac:dyDescent="0.2">
      <c r="A22" s="106"/>
      <c r="B22" s="199" t="s">
        <v>243</v>
      </c>
      <c r="C22" s="201" t="s">
        <v>7</v>
      </c>
      <c r="D22" s="200">
        <v>145</v>
      </c>
    </row>
    <row r="23" spans="1:6" ht="22.5" x14ac:dyDescent="0.2">
      <c r="A23" s="105">
        <v>3322</v>
      </c>
      <c r="B23" s="105" t="s">
        <v>227</v>
      </c>
      <c r="C23" s="198"/>
      <c r="D23" s="197"/>
    </row>
    <row r="24" spans="1:6" ht="33.75" x14ac:dyDescent="0.2">
      <c r="A24" s="106"/>
      <c r="B24" s="199" t="s">
        <v>262</v>
      </c>
      <c r="C24" s="199" t="s">
        <v>43</v>
      </c>
      <c r="D24" s="200">
        <v>35</v>
      </c>
      <c r="E24" s="35"/>
      <c r="F24" s="35"/>
    </row>
    <row r="25" spans="1:6" ht="22.5" x14ac:dyDescent="0.2">
      <c r="A25" s="105">
        <v>3330</v>
      </c>
      <c r="B25" s="105" t="s">
        <v>28</v>
      </c>
      <c r="C25" s="198"/>
      <c r="D25" s="197"/>
    </row>
    <row r="26" spans="1:6" ht="33.75" x14ac:dyDescent="0.2">
      <c r="A26" s="106"/>
      <c r="B26" s="199" t="s">
        <v>319</v>
      </c>
      <c r="C26" s="199" t="s">
        <v>8</v>
      </c>
      <c r="D26" s="200">
        <v>8.5</v>
      </c>
      <c r="E26" s="35"/>
      <c r="F26" s="35"/>
    </row>
    <row r="27" spans="1:6" x14ac:dyDescent="0.2">
      <c r="A27" s="105">
        <v>3612</v>
      </c>
      <c r="B27" s="105" t="s">
        <v>218</v>
      </c>
      <c r="C27" s="198"/>
      <c r="D27" s="197"/>
    </row>
    <row r="28" spans="1:6" ht="56.25" x14ac:dyDescent="0.2">
      <c r="A28" s="106"/>
      <c r="B28" s="199" t="s">
        <v>263</v>
      </c>
      <c r="C28" s="199" t="s">
        <v>9</v>
      </c>
      <c r="D28" s="200">
        <v>100</v>
      </c>
      <c r="E28" s="35"/>
      <c r="F28" s="35"/>
    </row>
    <row r="29" spans="1:6" ht="49.5" customHeight="1" x14ac:dyDescent="0.2">
      <c r="A29" s="106"/>
      <c r="B29" s="199" t="s">
        <v>29</v>
      </c>
      <c r="C29" s="199" t="s">
        <v>10</v>
      </c>
      <c r="D29" s="200">
        <v>16288</v>
      </c>
      <c r="E29" s="202"/>
      <c r="F29" s="202"/>
    </row>
    <row r="30" spans="1:6" x14ac:dyDescent="0.2">
      <c r="A30" s="105">
        <v>3613</v>
      </c>
      <c r="B30" s="105" t="s">
        <v>224</v>
      </c>
      <c r="C30" s="198"/>
      <c r="D30" s="197"/>
    </row>
    <row r="31" spans="1:6" ht="43.5" customHeight="1" x14ac:dyDescent="0.2">
      <c r="A31" s="106"/>
      <c r="B31" s="200" t="s">
        <v>317</v>
      </c>
      <c r="C31" s="200" t="s">
        <v>11</v>
      </c>
      <c r="D31" s="200">
        <v>160</v>
      </c>
      <c r="E31" s="35"/>
      <c r="F31" s="35"/>
    </row>
    <row r="32" spans="1:6" ht="22.5" x14ac:dyDescent="0.2">
      <c r="A32" s="105">
        <v>3635</v>
      </c>
      <c r="B32" s="105" t="s">
        <v>228</v>
      </c>
      <c r="C32" s="198"/>
      <c r="D32" s="197"/>
    </row>
    <row r="33" spans="1:6" ht="22.5" x14ac:dyDescent="0.2">
      <c r="A33" s="106"/>
      <c r="B33" s="199" t="s">
        <v>264</v>
      </c>
      <c r="C33" s="200" t="s">
        <v>40</v>
      </c>
      <c r="D33" s="200">
        <v>1168</v>
      </c>
    </row>
    <row r="34" spans="1:6" ht="45" x14ac:dyDescent="0.2">
      <c r="A34" s="106"/>
      <c r="B34" s="199" t="s">
        <v>265</v>
      </c>
      <c r="C34" s="199" t="s">
        <v>0</v>
      </c>
      <c r="D34" s="200">
        <v>175</v>
      </c>
    </row>
    <row r="35" spans="1:6" x14ac:dyDescent="0.2">
      <c r="A35" s="105">
        <v>3713</v>
      </c>
      <c r="B35" s="105" t="s">
        <v>266</v>
      </c>
      <c r="C35" s="198"/>
      <c r="D35" s="197"/>
    </row>
    <row r="36" spans="1:6" ht="22.5" x14ac:dyDescent="0.2">
      <c r="A36" s="106"/>
      <c r="B36" s="200" t="s">
        <v>267</v>
      </c>
      <c r="C36" s="199" t="s">
        <v>31</v>
      </c>
      <c r="D36" s="200">
        <v>40</v>
      </c>
    </row>
    <row r="37" spans="1:6" ht="22.5" x14ac:dyDescent="0.2">
      <c r="A37" s="105">
        <v>3722</v>
      </c>
      <c r="B37" s="105" t="s">
        <v>226</v>
      </c>
      <c r="C37" s="198"/>
      <c r="D37" s="197"/>
    </row>
    <row r="38" spans="1:6" ht="33.75" x14ac:dyDescent="0.2">
      <c r="A38" s="99"/>
      <c r="B38" s="99" t="s">
        <v>32</v>
      </c>
      <c r="C38" s="99" t="s">
        <v>33</v>
      </c>
      <c r="D38" s="107">
        <v>20</v>
      </c>
    </row>
    <row r="39" spans="1:6" ht="45" x14ac:dyDescent="0.2">
      <c r="A39" s="106"/>
      <c r="B39" s="199" t="s">
        <v>34</v>
      </c>
      <c r="C39" s="203" t="s">
        <v>12</v>
      </c>
      <c r="D39" s="200">
        <v>19</v>
      </c>
    </row>
    <row r="40" spans="1:6" ht="22.5" x14ac:dyDescent="0.2">
      <c r="A40" s="106"/>
      <c r="B40" s="199" t="s">
        <v>35</v>
      </c>
      <c r="C40" s="203" t="s">
        <v>311</v>
      </c>
      <c r="D40" s="200">
        <v>250</v>
      </c>
    </row>
    <row r="41" spans="1:6" ht="44.25" customHeight="1" x14ac:dyDescent="0.2">
      <c r="A41" s="106"/>
      <c r="B41" s="199" t="s">
        <v>36</v>
      </c>
      <c r="C41" s="203" t="s">
        <v>13</v>
      </c>
      <c r="D41" s="200">
        <v>220</v>
      </c>
    </row>
    <row r="42" spans="1:6" ht="22.5" x14ac:dyDescent="0.2">
      <c r="A42" s="105">
        <v>3745</v>
      </c>
      <c r="B42" s="105" t="s">
        <v>214</v>
      </c>
      <c r="C42" s="198"/>
      <c r="D42" s="197"/>
    </row>
    <row r="43" spans="1:6" ht="33.75" x14ac:dyDescent="0.2">
      <c r="A43" s="99"/>
      <c r="B43" s="99" t="s">
        <v>37</v>
      </c>
      <c r="C43" s="99" t="s">
        <v>41</v>
      </c>
      <c r="D43" s="107">
        <v>60</v>
      </c>
      <c r="E43" s="192"/>
      <c r="F43" s="192"/>
    </row>
    <row r="44" spans="1:6" x14ac:dyDescent="0.2">
      <c r="A44" s="105">
        <v>5512</v>
      </c>
      <c r="B44" s="105" t="s">
        <v>318</v>
      </c>
      <c r="C44" s="198"/>
      <c r="D44" s="197"/>
    </row>
    <row r="45" spans="1:6" ht="33.75" x14ac:dyDescent="0.2">
      <c r="A45" s="106"/>
      <c r="B45" s="199" t="s">
        <v>25</v>
      </c>
      <c r="C45" s="204" t="s">
        <v>14</v>
      </c>
      <c r="D45" s="204">
        <v>97</v>
      </c>
      <c r="E45" s="205"/>
      <c r="F45" s="205"/>
    </row>
    <row r="46" spans="1:6" x14ac:dyDescent="0.2">
      <c r="A46" s="105">
        <v>6171</v>
      </c>
      <c r="B46" s="105" t="s">
        <v>261</v>
      </c>
      <c r="C46" s="198"/>
      <c r="D46" s="197"/>
    </row>
    <row r="47" spans="1:6" ht="56.25" x14ac:dyDescent="0.2">
      <c r="A47" s="106"/>
      <c r="B47" s="199" t="s">
        <v>16</v>
      </c>
      <c r="C47" s="199" t="s">
        <v>17</v>
      </c>
      <c r="D47" s="200">
        <v>250</v>
      </c>
      <c r="E47" s="35"/>
      <c r="F47" s="35"/>
    </row>
    <row r="48" spans="1:6" x14ac:dyDescent="0.2">
      <c r="A48" s="105">
        <v>6171</v>
      </c>
      <c r="B48" s="105" t="s">
        <v>223</v>
      </c>
      <c r="C48" s="198"/>
      <c r="D48" s="197"/>
    </row>
    <row r="49" spans="1:4" ht="33.75" x14ac:dyDescent="0.2">
      <c r="A49" s="106"/>
      <c r="B49" s="206" t="s">
        <v>42</v>
      </c>
      <c r="C49" s="199" t="s">
        <v>15</v>
      </c>
      <c r="D49" s="200">
        <v>673</v>
      </c>
    </row>
    <row r="50" spans="1:4" ht="22.5" x14ac:dyDescent="0.2">
      <c r="A50" s="106"/>
      <c r="B50" s="206" t="s">
        <v>268</v>
      </c>
      <c r="C50" s="199" t="s">
        <v>38</v>
      </c>
      <c r="D50" s="200">
        <v>3205.5</v>
      </c>
    </row>
    <row r="51" spans="1:4" x14ac:dyDescent="0.2">
      <c r="A51" s="105">
        <v>6171</v>
      </c>
      <c r="B51" s="105" t="s">
        <v>269</v>
      </c>
      <c r="C51" s="198"/>
      <c r="D51" s="197"/>
    </row>
    <row r="52" spans="1:4" ht="22.5" x14ac:dyDescent="0.2">
      <c r="A52" s="106"/>
      <c r="B52" s="199" t="s">
        <v>242</v>
      </c>
      <c r="C52" s="199" t="s">
        <v>312</v>
      </c>
      <c r="D52" s="200">
        <v>59</v>
      </c>
    </row>
    <row r="53" spans="1:4" x14ac:dyDescent="0.2">
      <c r="A53" s="10"/>
      <c r="B53" s="10" t="s">
        <v>219</v>
      </c>
      <c r="C53" s="10"/>
      <c r="D53" s="32">
        <f>SUM(D7:D52)</f>
        <v>24601</v>
      </c>
    </row>
    <row r="55" spans="1:4" x14ac:dyDescent="0.2">
      <c r="B55" s="193"/>
      <c r="C55" s="103"/>
      <c r="D55" s="133"/>
    </row>
    <row r="57" spans="1:4" x14ac:dyDescent="0.2">
      <c r="B57" s="108"/>
    </row>
    <row r="58" spans="1:4" x14ac:dyDescent="0.2">
      <c r="B58" s="108"/>
    </row>
    <row r="59" spans="1:4" x14ac:dyDescent="0.2">
      <c r="B59" s="108"/>
    </row>
  </sheetData>
  <phoneticPr fontId="41" type="noConversion"/>
  <pageMargins left="0.78740157499999996" right="0.78740157499999996" top="0.984251969" bottom="0.984251969" header="0.4921259845" footer="0.4921259845"/>
  <pageSetup paperSize="9" scale="8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91"/>
  <sheetViews>
    <sheetView topLeftCell="A22" zoomScaleNormal="120" zoomScaleSheetLayoutView="110" workbookViewId="0">
      <selection activeCell="F36" sqref="F36"/>
    </sheetView>
  </sheetViews>
  <sheetFormatPr defaultRowHeight="12.75" x14ac:dyDescent="0.2"/>
  <cols>
    <col min="1" max="1" width="51" style="2" customWidth="1"/>
    <col min="2" max="2" width="17.42578125" style="2" customWidth="1"/>
    <col min="3" max="3" width="12.140625" style="2" bestFit="1" customWidth="1"/>
    <col min="4" max="16384" width="9.140625" style="2"/>
  </cols>
  <sheetData>
    <row r="1" spans="1:2" x14ac:dyDescent="0.2">
      <c r="A1" s="2" t="s">
        <v>209</v>
      </c>
    </row>
    <row r="3" spans="1:2" ht="15.75" x14ac:dyDescent="0.25">
      <c r="A3" s="5" t="s">
        <v>94</v>
      </c>
    </row>
    <row r="5" spans="1:2" x14ac:dyDescent="0.2">
      <c r="A5" s="37" t="s">
        <v>80</v>
      </c>
      <c r="B5" s="111" t="s">
        <v>241</v>
      </c>
    </row>
    <row r="6" spans="1:2" x14ac:dyDescent="0.2">
      <c r="A6" s="112" t="s">
        <v>350</v>
      </c>
      <c r="B6" s="140">
        <v>393350</v>
      </c>
    </row>
    <row r="7" spans="1:2" x14ac:dyDescent="0.2">
      <c r="A7" s="112" t="s">
        <v>201</v>
      </c>
      <c r="B7" s="140">
        <v>138300</v>
      </c>
    </row>
    <row r="8" spans="1:2" x14ac:dyDescent="0.2">
      <c r="A8" s="112" t="s">
        <v>349</v>
      </c>
      <c r="B8" s="140">
        <v>38150</v>
      </c>
    </row>
    <row r="9" spans="1:2" x14ac:dyDescent="0.2">
      <c r="A9" s="112" t="s">
        <v>204</v>
      </c>
      <c r="B9" s="140">
        <v>283400</v>
      </c>
    </row>
    <row r="10" spans="1:2" x14ac:dyDescent="0.2">
      <c r="A10" s="112" t="s">
        <v>351</v>
      </c>
      <c r="B10" s="140">
        <v>139200</v>
      </c>
    </row>
    <row r="11" spans="1:2" x14ac:dyDescent="0.2">
      <c r="A11" s="114" t="s">
        <v>77</v>
      </c>
      <c r="B11" s="140">
        <v>30160</v>
      </c>
    </row>
    <row r="12" spans="1:2" x14ac:dyDescent="0.2">
      <c r="A12" s="114" t="s">
        <v>203</v>
      </c>
      <c r="B12" s="140">
        <v>254350</v>
      </c>
    </row>
    <row r="13" spans="1:2" x14ac:dyDescent="0.2">
      <c r="A13" s="114" t="s">
        <v>198</v>
      </c>
      <c r="B13" s="140">
        <v>25000</v>
      </c>
    </row>
    <row r="14" spans="1:2" x14ac:dyDescent="0.2">
      <c r="A14" s="114" t="s">
        <v>199</v>
      </c>
      <c r="B14" s="140">
        <v>47800</v>
      </c>
    </row>
    <row r="15" spans="1:2" x14ac:dyDescent="0.2">
      <c r="A15" s="114" t="s">
        <v>195</v>
      </c>
      <c r="B15" s="140">
        <v>145850</v>
      </c>
    </row>
    <row r="16" spans="1:2" x14ac:dyDescent="0.2">
      <c r="A16" s="114" t="s">
        <v>196</v>
      </c>
      <c r="B16" s="140">
        <v>18000</v>
      </c>
    </row>
    <row r="17" spans="1:20" x14ac:dyDescent="0.2">
      <c r="A17" s="114" t="s">
        <v>348</v>
      </c>
      <c r="B17" s="140">
        <v>78750</v>
      </c>
    </row>
    <row r="18" spans="1:20" x14ac:dyDescent="0.2">
      <c r="A18" s="114" t="s">
        <v>200</v>
      </c>
      <c r="B18" s="140">
        <v>29000</v>
      </c>
    </row>
    <row r="19" spans="1:20" x14ac:dyDescent="0.2">
      <c r="A19" s="114" t="s">
        <v>78</v>
      </c>
      <c r="B19" s="140">
        <v>9000</v>
      </c>
    </row>
    <row r="20" spans="1:20" x14ac:dyDescent="0.2">
      <c r="A20" s="114" t="s">
        <v>197</v>
      </c>
      <c r="B20" s="140">
        <v>22775</v>
      </c>
    </row>
    <row r="21" spans="1:20" x14ac:dyDescent="0.2">
      <c r="A21" s="114" t="s">
        <v>79</v>
      </c>
      <c r="B21" s="140">
        <v>110600</v>
      </c>
      <c r="E21" s="38"/>
    </row>
    <row r="22" spans="1:20" x14ac:dyDescent="0.2">
      <c r="A22" s="114" t="s">
        <v>202</v>
      </c>
      <c r="B22" s="140">
        <v>25840</v>
      </c>
    </row>
    <row r="23" spans="1:20" x14ac:dyDescent="0.2">
      <c r="A23" s="114" t="s">
        <v>83</v>
      </c>
      <c r="B23" s="140">
        <v>25750</v>
      </c>
    </row>
    <row r="24" spans="1:20" x14ac:dyDescent="0.2">
      <c r="A24" s="114" t="s">
        <v>345</v>
      </c>
      <c r="B24" s="140">
        <v>20000</v>
      </c>
    </row>
    <row r="25" spans="1:20" x14ac:dyDescent="0.2">
      <c r="A25" s="114" t="s">
        <v>239</v>
      </c>
      <c r="B25" s="140">
        <v>17950</v>
      </c>
    </row>
    <row r="26" spans="1:20" x14ac:dyDescent="0.2">
      <c r="A26" s="114" t="s">
        <v>325</v>
      </c>
      <c r="B26" s="140">
        <v>10000</v>
      </c>
    </row>
    <row r="27" spans="1:20" x14ac:dyDescent="0.2">
      <c r="A27" s="114" t="s">
        <v>327</v>
      </c>
      <c r="B27" s="140">
        <v>15000</v>
      </c>
    </row>
    <row r="28" spans="1:20" x14ac:dyDescent="0.2">
      <c r="A28" s="114" t="s">
        <v>346</v>
      </c>
      <c r="B28" s="140">
        <v>20000</v>
      </c>
    </row>
    <row r="29" spans="1:20" x14ac:dyDescent="0.2">
      <c r="A29" s="114" t="s">
        <v>347</v>
      </c>
      <c r="B29" s="140">
        <v>25075</v>
      </c>
    </row>
    <row r="30" spans="1:20" s="42" customFormat="1" x14ac:dyDescent="0.2">
      <c r="A30" s="27" t="s">
        <v>353</v>
      </c>
      <c r="B30" s="195">
        <v>7000</v>
      </c>
    </row>
    <row r="31" spans="1:20" x14ac:dyDescent="0.2">
      <c r="A31" s="113" t="s">
        <v>352</v>
      </c>
      <c r="B31" s="195">
        <v>72098</v>
      </c>
    </row>
    <row r="32" spans="1:20" x14ac:dyDescent="0.2">
      <c r="A32" s="125" t="s">
        <v>284</v>
      </c>
      <c r="B32" s="126">
        <f>SUM(B6:B31)</f>
        <v>2002398</v>
      </c>
      <c r="C32" s="14"/>
      <c r="D32" s="14"/>
      <c r="E32" s="14"/>
      <c r="F32" s="14"/>
      <c r="G32" s="14"/>
      <c r="H32" s="14"/>
      <c r="I32" s="14"/>
      <c r="J32" s="14"/>
      <c r="K32" s="14"/>
      <c r="L32" s="14"/>
      <c r="M32" s="14"/>
      <c r="N32" s="14"/>
      <c r="O32" s="14"/>
      <c r="P32" s="14"/>
      <c r="Q32" s="14"/>
      <c r="R32" s="14"/>
      <c r="S32" s="14"/>
      <c r="T32" s="14"/>
    </row>
    <row r="33" spans="1:20" x14ac:dyDescent="0.2">
      <c r="A33" s="115"/>
      <c r="B33" s="116"/>
      <c r="C33" s="14"/>
      <c r="D33" s="14"/>
      <c r="E33" s="14"/>
      <c r="F33" s="14"/>
      <c r="G33" s="14"/>
      <c r="H33" s="14"/>
      <c r="I33" s="14"/>
      <c r="J33" s="14"/>
      <c r="K33" s="14"/>
      <c r="L33" s="14"/>
      <c r="M33" s="14"/>
      <c r="N33" s="14"/>
      <c r="O33" s="14"/>
      <c r="P33" s="14"/>
      <c r="Q33" s="14"/>
      <c r="R33" s="14"/>
      <c r="S33" s="14"/>
      <c r="T33" s="14"/>
    </row>
    <row r="34" spans="1:20" x14ac:dyDescent="0.2">
      <c r="A34" s="37" t="s">
        <v>81</v>
      </c>
      <c r="B34" s="194" t="s">
        <v>241</v>
      </c>
      <c r="C34" s="14"/>
      <c r="D34" s="14"/>
      <c r="E34" s="14"/>
      <c r="F34" s="14"/>
      <c r="G34" s="14"/>
      <c r="H34" s="14"/>
      <c r="I34" s="14"/>
      <c r="J34" s="14"/>
      <c r="K34" s="14"/>
      <c r="L34" s="14"/>
      <c r="M34" s="14"/>
      <c r="N34" s="14"/>
      <c r="O34" s="14"/>
      <c r="P34" s="14"/>
      <c r="Q34" s="14"/>
      <c r="R34" s="14"/>
      <c r="S34" s="14"/>
      <c r="T34" s="14"/>
    </row>
    <row r="35" spans="1:20" x14ac:dyDescent="0.2">
      <c r="A35" s="112" t="s">
        <v>329</v>
      </c>
      <c r="B35" s="117">
        <v>55345</v>
      </c>
      <c r="C35" s="14"/>
      <c r="D35" s="14"/>
      <c r="E35" s="14"/>
      <c r="F35" s="14"/>
      <c r="G35" s="14"/>
      <c r="H35" s="14"/>
      <c r="I35" s="14"/>
      <c r="J35" s="14"/>
      <c r="K35" s="14"/>
      <c r="L35" s="14"/>
      <c r="M35" s="14"/>
      <c r="N35" s="14"/>
      <c r="O35" s="14"/>
      <c r="P35" s="14"/>
      <c r="Q35" s="14"/>
      <c r="R35" s="14"/>
      <c r="S35" s="14"/>
      <c r="T35" s="14"/>
    </row>
    <row r="36" spans="1:20" x14ac:dyDescent="0.2">
      <c r="A36" s="112" t="s">
        <v>330</v>
      </c>
      <c r="B36" s="117">
        <v>80000</v>
      </c>
    </row>
    <row r="37" spans="1:20" x14ac:dyDescent="0.2">
      <c r="A37" s="114" t="s">
        <v>331</v>
      </c>
      <c r="B37" s="140">
        <v>328984</v>
      </c>
    </row>
    <row r="38" spans="1:20" x14ac:dyDescent="0.2">
      <c r="A38" s="114" t="s">
        <v>348</v>
      </c>
      <c r="B38" s="140">
        <v>43180</v>
      </c>
    </row>
    <row r="39" spans="1:20" x14ac:dyDescent="0.2">
      <c r="A39" s="114" t="s">
        <v>350</v>
      </c>
      <c r="B39" s="140">
        <v>408650</v>
      </c>
    </row>
    <row r="40" spans="1:20" x14ac:dyDescent="0.2">
      <c r="A40" s="125" t="s">
        <v>284</v>
      </c>
      <c r="B40" s="127">
        <f>SUM(B35:B39)</f>
        <v>916159</v>
      </c>
      <c r="C40" s="43"/>
    </row>
    <row r="41" spans="1:20" s="35" customFormat="1" x14ac:dyDescent="0.2">
      <c r="A41" s="207" t="s">
        <v>376</v>
      </c>
      <c r="B41" s="124"/>
    </row>
    <row r="42" spans="1:20" x14ac:dyDescent="0.2">
      <c r="A42" s="118"/>
      <c r="B42" s="14"/>
    </row>
    <row r="43" spans="1:20" ht="22.5" x14ac:dyDescent="0.2">
      <c r="A43" s="37" t="s">
        <v>82</v>
      </c>
      <c r="B43" s="119" t="s">
        <v>241</v>
      </c>
    </row>
    <row r="44" spans="1:20" x14ac:dyDescent="0.2">
      <c r="A44" s="114" t="s">
        <v>93</v>
      </c>
      <c r="B44" s="140">
        <v>2000</v>
      </c>
    </row>
    <row r="45" spans="1:20" x14ac:dyDescent="0.2">
      <c r="A45" s="114" t="s">
        <v>232</v>
      </c>
      <c r="B45" s="140">
        <v>2000</v>
      </c>
    </row>
    <row r="46" spans="1:20" x14ac:dyDescent="0.2">
      <c r="A46" s="120" t="s">
        <v>355</v>
      </c>
      <c r="B46" s="140">
        <v>6000</v>
      </c>
    </row>
    <row r="47" spans="1:20" x14ac:dyDescent="0.2">
      <c r="A47" s="120" t="s">
        <v>354</v>
      </c>
      <c r="B47" s="140">
        <v>10000</v>
      </c>
    </row>
    <row r="48" spans="1:20" x14ac:dyDescent="0.2">
      <c r="A48" s="146" t="s">
        <v>281</v>
      </c>
      <c r="B48" s="126">
        <f>SUM(B44:B47)</f>
        <v>20000</v>
      </c>
    </row>
    <row r="49" spans="1:2" x14ac:dyDescent="0.2">
      <c r="A49" s="208"/>
      <c r="B49" s="209"/>
    </row>
    <row r="50" spans="1:2" x14ac:dyDescent="0.2">
      <c r="A50" s="208"/>
      <c r="B50" s="209"/>
    </row>
    <row r="51" spans="1:2" x14ac:dyDescent="0.2">
      <c r="A51" s="149"/>
      <c r="B51" s="145"/>
    </row>
    <row r="52" spans="1:2" x14ac:dyDescent="0.2">
      <c r="A52" s="149"/>
      <c r="B52" s="145"/>
    </row>
    <row r="53" spans="1:2" x14ac:dyDescent="0.2">
      <c r="A53" s="149"/>
      <c r="B53" s="145"/>
    </row>
    <row r="54" spans="1:2" x14ac:dyDescent="0.2">
      <c r="A54" s="149"/>
      <c r="B54" s="145"/>
    </row>
    <row r="55" spans="1:2" x14ac:dyDescent="0.2">
      <c r="A55" s="143"/>
      <c r="B55" s="144"/>
    </row>
    <row r="56" spans="1:2" x14ac:dyDescent="0.2">
      <c r="A56" s="142" t="s">
        <v>282</v>
      </c>
      <c r="B56" s="141" t="s">
        <v>241</v>
      </c>
    </row>
    <row r="57" spans="1:2" x14ac:dyDescent="0.2">
      <c r="A57" s="147" t="s">
        <v>332</v>
      </c>
      <c r="B57" s="140">
        <v>50000</v>
      </c>
    </row>
    <row r="58" spans="1:2" x14ac:dyDescent="0.2">
      <c r="A58" s="112" t="s">
        <v>333</v>
      </c>
      <c r="B58" s="140">
        <v>6000</v>
      </c>
    </row>
    <row r="59" spans="1:2" x14ac:dyDescent="0.2">
      <c r="A59" s="112" t="s">
        <v>285</v>
      </c>
      <c r="B59" s="140">
        <v>25000</v>
      </c>
    </row>
    <row r="60" spans="1:2" x14ac:dyDescent="0.2">
      <c r="A60" s="112" t="s">
        <v>334</v>
      </c>
      <c r="B60" s="140">
        <v>13000</v>
      </c>
    </row>
    <row r="61" spans="1:2" x14ac:dyDescent="0.2">
      <c r="A61" s="112" t="s">
        <v>286</v>
      </c>
      <c r="B61" s="140">
        <v>3000</v>
      </c>
    </row>
    <row r="62" spans="1:2" x14ac:dyDescent="0.2">
      <c r="A62" s="112" t="s">
        <v>335</v>
      </c>
      <c r="B62" s="140">
        <v>23000</v>
      </c>
    </row>
    <row r="63" spans="1:2" x14ac:dyDescent="0.2">
      <c r="A63" s="125" t="s">
        <v>279</v>
      </c>
      <c r="B63" s="126">
        <f>SUM(B57:B62)</f>
        <v>120000</v>
      </c>
    </row>
    <row r="64" spans="1:2" s="14" customFormat="1" x14ac:dyDescent="0.2">
      <c r="A64" s="115"/>
      <c r="B64" s="145"/>
    </row>
    <row r="65" spans="1:2" x14ac:dyDescent="0.2">
      <c r="A65" s="142" t="s">
        <v>283</v>
      </c>
      <c r="B65" s="141" t="s">
        <v>241</v>
      </c>
    </row>
    <row r="66" spans="1:2" s="35" customFormat="1" ht="22.5" x14ac:dyDescent="0.2">
      <c r="A66" s="120" t="s">
        <v>343</v>
      </c>
      <c r="B66" s="140">
        <v>60000</v>
      </c>
    </row>
    <row r="67" spans="1:2" s="35" customFormat="1" x14ac:dyDescent="0.2">
      <c r="A67" s="120" t="s">
        <v>344</v>
      </c>
      <c r="B67" s="140">
        <v>700000</v>
      </c>
    </row>
    <row r="68" spans="1:2" x14ac:dyDescent="0.2">
      <c r="A68" s="120" t="s">
        <v>336</v>
      </c>
      <c r="B68" s="140">
        <v>20000</v>
      </c>
    </row>
    <row r="69" spans="1:2" x14ac:dyDescent="0.2">
      <c r="A69" s="6" t="s">
        <v>337</v>
      </c>
      <c r="B69" s="140">
        <v>10000</v>
      </c>
    </row>
    <row r="70" spans="1:2" x14ac:dyDescent="0.2">
      <c r="A70" s="120" t="s">
        <v>342</v>
      </c>
      <c r="B70" s="140">
        <v>45000</v>
      </c>
    </row>
    <row r="71" spans="1:2" x14ac:dyDescent="0.2">
      <c r="A71" s="120" t="s">
        <v>338</v>
      </c>
      <c r="B71" s="140">
        <v>35000</v>
      </c>
    </row>
    <row r="72" spans="1:2" x14ac:dyDescent="0.2">
      <c r="A72" s="120" t="s">
        <v>339</v>
      </c>
      <c r="B72" s="140">
        <v>10000</v>
      </c>
    </row>
    <row r="73" spans="1:2" x14ac:dyDescent="0.2">
      <c r="A73" s="120" t="s">
        <v>340</v>
      </c>
      <c r="B73" s="140">
        <v>30000</v>
      </c>
    </row>
    <row r="74" spans="1:2" x14ac:dyDescent="0.2">
      <c r="A74" s="120" t="s">
        <v>287</v>
      </c>
      <c r="B74" s="140">
        <v>10000</v>
      </c>
    </row>
    <row r="75" spans="1:2" x14ac:dyDescent="0.2">
      <c r="A75" s="120" t="s">
        <v>288</v>
      </c>
      <c r="B75" s="140">
        <v>25000</v>
      </c>
    </row>
    <row r="76" spans="1:2" x14ac:dyDescent="0.2">
      <c r="A76" s="120" t="s">
        <v>341</v>
      </c>
      <c r="B76" s="140">
        <v>105000</v>
      </c>
    </row>
    <row r="77" spans="1:2" x14ac:dyDescent="0.2">
      <c r="A77" s="146" t="s">
        <v>280</v>
      </c>
      <c r="B77" s="126">
        <f>SUM(B66:B76)</f>
        <v>1050000</v>
      </c>
    </row>
    <row r="78" spans="1:2" x14ac:dyDescent="0.2">
      <c r="A78" s="121"/>
    </row>
    <row r="79" spans="1:2" x14ac:dyDescent="0.2">
      <c r="A79" s="122" t="s">
        <v>230</v>
      </c>
      <c r="B79" s="148" t="s">
        <v>241</v>
      </c>
    </row>
    <row r="80" spans="1:2" x14ac:dyDescent="0.2">
      <c r="A80" s="123" t="s">
        <v>205</v>
      </c>
      <c r="B80" s="196">
        <v>17000</v>
      </c>
    </row>
    <row r="81" spans="1:3" x14ac:dyDescent="0.2">
      <c r="A81" s="114" t="s">
        <v>321</v>
      </c>
      <c r="B81" s="196">
        <v>13000</v>
      </c>
    </row>
    <row r="82" spans="1:3" x14ac:dyDescent="0.2">
      <c r="A82" s="112" t="s">
        <v>323</v>
      </c>
      <c r="B82" s="196">
        <v>7000</v>
      </c>
    </row>
    <row r="83" spans="1:3" x14ac:dyDescent="0.2">
      <c r="A83" s="120" t="s">
        <v>322</v>
      </c>
      <c r="B83" s="196">
        <v>9000</v>
      </c>
    </row>
    <row r="84" spans="1:3" x14ac:dyDescent="0.2">
      <c r="A84" s="120" t="s">
        <v>231</v>
      </c>
      <c r="B84" s="196">
        <v>6000</v>
      </c>
    </row>
    <row r="85" spans="1:3" x14ac:dyDescent="0.2">
      <c r="A85" s="120" t="s">
        <v>324</v>
      </c>
      <c r="B85" s="196">
        <v>21000</v>
      </c>
      <c r="C85" s="35"/>
    </row>
    <row r="86" spans="1:3" x14ac:dyDescent="0.2">
      <c r="A86" s="120" t="s">
        <v>325</v>
      </c>
      <c r="B86" s="196">
        <v>14000</v>
      </c>
    </row>
    <row r="87" spans="1:3" x14ac:dyDescent="0.2">
      <c r="A87" s="120" t="s">
        <v>326</v>
      </c>
      <c r="B87" s="196">
        <v>24000</v>
      </c>
      <c r="C87" s="35"/>
    </row>
    <row r="88" spans="1:3" x14ac:dyDescent="0.2">
      <c r="A88" s="120" t="s">
        <v>239</v>
      </c>
      <c r="B88" s="196">
        <v>7000</v>
      </c>
    </row>
    <row r="89" spans="1:3" x14ac:dyDescent="0.2">
      <c r="A89" s="120" t="s">
        <v>327</v>
      </c>
      <c r="B89" s="196">
        <v>4000</v>
      </c>
    </row>
    <row r="90" spans="1:3" x14ac:dyDescent="0.2">
      <c r="A90" s="112" t="s">
        <v>328</v>
      </c>
      <c r="B90" s="196">
        <v>8000</v>
      </c>
    </row>
    <row r="91" spans="1:3" x14ac:dyDescent="0.2">
      <c r="A91" s="125" t="s">
        <v>229</v>
      </c>
      <c r="B91" s="128">
        <f>SUM(B80:B90)</f>
        <v>130000</v>
      </c>
    </row>
  </sheetData>
  <phoneticPr fontId="41" type="noConversion"/>
  <pageMargins left="0.78740157499999996" right="0.78740157499999996" top="0.984251969" bottom="0.984251969" header="0.4921259845" footer="0.492125984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0"/>
  <sheetViews>
    <sheetView zoomScaleNormal="100" workbookViewId="0"/>
  </sheetViews>
  <sheetFormatPr defaultRowHeight="12.75" x14ac:dyDescent="0.2"/>
  <cols>
    <col min="1" max="1" width="17.28515625" customWidth="1"/>
    <col min="2" max="2" width="39.140625" customWidth="1"/>
    <col min="3" max="3" width="35" customWidth="1"/>
  </cols>
  <sheetData>
    <row r="1" spans="1:3" x14ac:dyDescent="0.2">
      <c r="A1" s="2" t="s">
        <v>213</v>
      </c>
      <c r="B1" s="2"/>
      <c r="C1" s="2"/>
    </row>
    <row r="3" spans="1:3" s="110" customFormat="1" ht="15.75" x14ac:dyDescent="0.25">
      <c r="A3" s="5" t="s">
        <v>290</v>
      </c>
      <c r="B3" s="80"/>
      <c r="C3" s="80"/>
    </row>
    <row r="5" spans="1:3" x14ac:dyDescent="0.2">
      <c r="A5" s="7" t="s">
        <v>168</v>
      </c>
      <c r="B5" s="7" t="s">
        <v>169</v>
      </c>
      <c r="C5" s="7" t="s">
        <v>291</v>
      </c>
    </row>
    <row r="6" spans="1:3" x14ac:dyDescent="0.2">
      <c r="A6" s="33"/>
      <c r="B6" s="33"/>
      <c r="C6" s="33"/>
    </row>
    <row r="7" spans="1:3" x14ac:dyDescent="0.2">
      <c r="A7" s="7">
        <v>2310010</v>
      </c>
      <c r="B7" s="33" t="s">
        <v>170</v>
      </c>
      <c r="C7" s="28">
        <v>7655511.8700000001</v>
      </c>
    </row>
    <row r="8" spans="1:3" x14ac:dyDescent="0.2">
      <c r="A8" s="7">
        <v>2310011</v>
      </c>
      <c r="B8" s="33" t="s">
        <v>164</v>
      </c>
      <c r="C8" s="28">
        <v>13285307.720000001</v>
      </c>
    </row>
    <row r="9" spans="1:3" x14ac:dyDescent="0.2">
      <c r="A9" s="7">
        <v>2310012</v>
      </c>
      <c r="B9" s="33" t="s">
        <v>171</v>
      </c>
      <c r="C9" s="28">
        <v>10999576.609999999</v>
      </c>
    </row>
    <row r="10" spans="1:3" x14ac:dyDescent="0.2">
      <c r="A10" s="7">
        <v>2310013</v>
      </c>
      <c r="B10" s="33" t="s">
        <v>210</v>
      </c>
      <c r="C10" s="28">
        <v>0</v>
      </c>
    </row>
    <row r="11" spans="1:3" x14ac:dyDescent="0.2">
      <c r="A11" s="7">
        <v>2310015</v>
      </c>
      <c r="B11" s="33" t="s">
        <v>211</v>
      </c>
      <c r="C11" s="28">
        <v>0</v>
      </c>
    </row>
    <row r="12" spans="1:3" x14ac:dyDescent="0.2">
      <c r="A12" s="7">
        <v>2310016</v>
      </c>
      <c r="B12" s="33" t="s">
        <v>165</v>
      </c>
      <c r="C12" s="28">
        <v>1632743.42</v>
      </c>
    </row>
    <row r="13" spans="1:3" x14ac:dyDescent="0.2">
      <c r="A13" s="7">
        <v>2310018</v>
      </c>
      <c r="B13" s="33" t="s">
        <v>212</v>
      </c>
      <c r="C13" s="28">
        <v>-170.12</v>
      </c>
    </row>
    <row r="14" spans="1:3" x14ac:dyDescent="0.2">
      <c r="A14" s="7">
        <v>2310019</v>
      </c>
      <c r="B14" s="33" t="s">
        <v>270</v>
      </c>
      <c r="C14" s="28">
        <v>11848838.890000001</v>
      </c>
    </row>
    <row r="15" spans="1:3" x14ac:dyDescent="0.2">
      <c r="A15" s="7">
        <v>2310020</v>
      </c>
      <c r="B15" s="33" t="s">
        <v>293</v>
      </c>
      <c r="C15" s="28">
        <v>301027.40000000002</v>
      </c>
    </row>
    <row r="16" spans="1:3" x14ac:dyDescent="0.2">
      <c r="A16" s="39"/>
      <c r="B16" s="40" t="s">
        <v>174</v>
      </c>
      <c r="C16" s="41">
        <f>SUM(C7:C15)</f>
        <v>45722835.789999999</v>
      </c>
    </row>
    <row r="17" spans="1:6" x14ac:dyDescent="0.2">
      <c r="A17" s="7">
        <v>2360100</v>
      </c>
      <c r="B17" s="33" t="s">
        <v>120</v>
      </c>
      <c r="C17" s="28">
        <v>39530.92</v>
      </c>
    </row>
    <row r="18" spans="1:6" x14ac:dyDescent="0.2">
      <c r="A18" s="39"/>
      <c r="B18" s="40" t="s">
        <v>175</v>
      </c>
      <c r="C18" s="41">
        <f>SUM(C17)</f>
        <v>39530.92</v>
      </c>
    </row>
    <row r="19" spans="1:6" ht="15" x14ac:dyDescent="0.2">
      <c r="A19" s="39"/>
      <c r="B19" s="31" t="s">
        <v>292</v>
      </c>
      <c r="C19" s="150">
        <f>SUM(C18,C16)</f>
        <v>45762366.710000001</v>
      </c>
    </row>
    <row r="20" spans="1:6" x14ac:dyDescent="0.2">
      <c r="A20" s="7">
        <v>2440100</v>
      </c>
      <c r="B20" s="33" t="s">
        <v>276</v>
      </c>
      <c r="C20" s="28">
        <v>25005048.620000001</v>
      </c>
    </row>
    <row r="21" spans="1:6" x14ac:dyDescent="0.2">
      <c r="A21" s="7">
        <v>2450040</v>
      </c>
      <c r="B21" s="33" t="s">
        <v>173</v>
      </c>
      <c r="C21" s="28">
        <v>1211266.04</v>
      </c>
    </row>
    <row r="23" spans="1:6" x14ac:dyDescent="0.2">
      <c r="A23" s="42" t="s">
        <v>166</v>
      </c>
      <c r="B23" s="2"/>
      <c r="C23" s="2"/>
    </row>
    <row r="24" spans="1:6" x14ac:dyDescent="0.2">
      <c r="A24" s="42" t="s">
        <v>167</v>
      </c>
      <c r="B24" s="2"/>
      <c r="C24" s="43"/>
    </row>
    <row r="25" spans="1:6" x14ac:dyDescent="0.2">
      <c r="A25" s="42" t="s">
        <v>294</v>
      </c>
      <c r="B25" s="2"/>
      <c r="C25" s="2"/>
    </row>
    <row r="27" spans="1:6" x14ac:dyDescent="0.2">
      <c r="A27" s="45" t="s">
        <v>295</v>
      </c>
      <c r="B27" s="46"/>
      <c r="C27" s="46"/>
      <c r="D27" s="72"/>
      <c r="E27" s="72"/>
      <c r="F27" s="72"/>
    </row>
    <row r="28" spans="1:6" x14ac:dyDescent="0.2">
      <c r="A28" s="1"/>
      <c r="B28" s="1"/>
    </row>
    <row r="29" spans="1:6" x14ac:dyDescent="0.2">
      <c r="A29" s="44"/>
      <c r="B29" s="44"/>
      <c r="C29" s="44"/>
    </row>
    <row r="30" spans="1:6" x14ac:dyDescent="0.2">
      <c r="A30" s="44"/>
      <c r="B30" s="44"/>
      <c r="C30" s="44"/>
    </row>
    <row r="31" spans="1:6" x14ac:dyDescent="0.2">
      <c r="A31" s="44"/>
      <c r="B31" s="44"/>
      <c r="C31" s="44"/>
    </row>
    <row r="32" spans="1:6" x14ac:dyDescent="0.2">
      <c r="A32" s="44"/>
      <c r="B32" s="44"/>
      <c r="C32" s="44"/>
    </row>
    <row r="33" spans="1:3" x14ac:dyDescent="0.2">
      <c r="A33" s="44"/>
      <c r="B33" s="44"/>
      <c r="C33" s="44"/>
    </row>
    <row r="34" spans="1:3" x14ac:dyDescent="0.2">
      <c r="A34" s="44"/>
      <c r="B34" s="44"/>
      <c r="C34" s="44"/>
    </row>
    <row r="37" spans="1:3" x14ac:dyDescent="0.2">
      <c r="A37" s="2"/>
      <c r="B37" s="2"/>
      <c r="C37" s="43"/>
    </row>
    <row r="40" spans="1:3" x14ac:dyDescent="0.2">
      <c r="C40" s="43"/>
    </row>
  </sheetData>
  <phoneticPr fontId="3" type="noConversion"/>
  <pageMargins left="0.78740157499999996" right="0.78740157499999996" top="0.984251969" bottom="0.984251969" header="0.4921259845" footer="0.492125984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1"/>
  <sheetViews>
    <sheetView topLeftCell="A4" zoomScaleNormal="100" workbookViewId="0"/>
  </sheetViews>
  <sheetFormatPr defaultRowHeight="12.75" x14ac:dyDescent="0.2"/>
  <cols>
    <col min="1" max="1" width="9.28515625" style="2" bestFit="1" customWidth="1"/>
    <col min="2" max="2" width="18.85546875" style="2" customWidth="1"/>
    <col min="3" max="13" width="12.7109375" style="2" customWidth="1"/>
    <col min="14" max="14" width="12.140625" style="2" customWidth="1"/>
    <col min="15" max="15" width="12.7109375" style="2" customWidth="1"/>
    <col min="16" max="16384" width="9.140625" style="2"/>
  </cols>
  <sheetData>
    <row r="1" spans="1:15" x14ac:dyDescent="0.2">
      <c r="A1" s="2" t="s">
        <v>95</v>
      </c>
    </row>
    <row r="3" spans="1:15" s="80" customFormat="1" ht="15.75" x14ac:dyDescent="0.25">
      <c r="A3" s="5" t="s">
        <v>67</v>
      </c>
    </row>
    <row r="4" spans="1:15" x14ac:dyDescent="0.2">
      <c r="A4" s="4"/>
    </row>
    <row r="5" spans="1:15" x14ac:dyDescent="0.2">
      <c r="C5" s="234"/>
      <c r="D5" s="234"/>
      <c r="E5" s="234"/>
      <c r="F5" s="234"/>
      <c r="G5" s="234"/>
      <c r="H5" s="234"/>
      <c r="I5" s="234"/>
      <c r="J5" s="234"/>
      <c r="K5" s="234"/>
      <c r="L5" s="234"/>
      <c r="M5" s="234"/>
      <c r="N5" s="190"/>
      <c r="O5" s="190"/>
    </row>
    <row r="6" spans="1:15" ht="38.25" x14ac:dyDescent="0.2">
      <c r="A6" s="7" t="s">
        <v>177</v>
      </c>
      <c r="B6" s="7" t="s">
        <v>169</v>
      </c>
      <c r="C6" s="7" t="s">
        <v>179</v>
      </c>
      <c r="D6" s="37" t="s">
        <v>178</v>
      </c>
      <c r="E6" s="7" t="s">
        <v>182</v>
      </c>
      <c r="F6" s="37" t="s">
        <v>178</v>
      </c>
      <c r="G6" s="7" t="s">
        <v>117</v>
      </c>
      <c r="H6" s="37" t="s">
        <v>178</v>
      </c>
      <c r="I6" s="7" t="s">
        <v>96</v>
      </c>
      <c r="J6" s="37" t="s">
        <v>178</v>
      </c>
      <c r="K6" s="7" t="s">
        <v>233</v>
      </c>
      <c r="L6" s="37" t="s">
        <v>178</v>
      </c>
      <c r="M6" s="7" t="s">
        <v>240</v>
      </c>
      <c r="N6" s="37" t="s">
        <v>178</v>
      </c>
      <c r="O6" s="7" t="s">
        <v>65</v>
      </c>
    </row>
    <row r="7" spans="1:15" x14ac:dyDescent="0.2">
      <c r="A7" s="83"/>
      <c r="B7" s="31"/>
      <c r="C7" s="31"/>
      <c r="D7" s="47"/>
      <c r="E7" s="47"/>
      <c r="F7" s="47"/>
      <c r="G7" s="47"/>
      <c r="H7" s="47"/>
      <c r="I7" s="47"/>
      <c r="J7" s="47"/>
      <c r="K7" s="47"/>
      <c r="L7" s="47"/>
      <c r="M7" s="47"/>
      <c r="N7" s="47"/>
      <c r="O7" s="47"/>
    </row>
    <row r="8" spans="1:15" s="6" customFormat="1" ht="24" customHeight="1" x14ac:dyDescent="0.2">
      <c r="A8" s="7">
        <v>2310010</v>
      </c>
      <c r="B8" s="33" t="s">
        <v>170</v>
      </c>
      <c r="C8" s="28">
        <v>41520794.710000001</v>
      </c>
      <c r="D8" s="82">
        <f t="shared" ref="D8:D19" si="0">SUM(E8-C8)</f>
        <v>-19831720.050000001</v>
      </c>
      <c r="E8" s="28">
        <v>21689074.66</v>
      </c>
      <c r="F8" s="82">
        <f>SUM(G8-E8)</f>
        <v>7045495.629999999</v>
      </c>
      <c r="G8" s="28">
        <v>28734570.289999999</v>
      </c>
      <c r="H8" s="82">
        <f>SUM(I8-G8)</f>
        <v>-4407273.2699999996</v>
      </c>
      <c r="I8" s="28">
        <v>24327297.02</v>
      </c>
      <c r="J8" s="82">
        <f>SUM(K8-I8)</f>
        <v>-11109792.209999999</v>
      </c>
      <c r="K8" s="28">
        <v>13217504.810000001</v>
      </c>
      <c r="L8" s="82">
        <f>SUM(M8-K8)</f>
        <v>21757495.210000001</v>
      </c>
      <c r="M8" s="28">
        <v>34975000.020000003</v>
      </c>
      <c r="N8" s="82">
        <f>SUM(O8-M8)</f>
        <v>-27319488.150000002</v>
      </c>
      <c r="O8" s="28">
        <v>7655511.8700000001</v>
      </c>
    </row>
    <row r="9" spans="1:15" s="6" customFormat="1" ht="23.25" customHeight="1" x14ac:dyDescent="0.2">
      <c r="A9" s="7">
        <v>2310011</v>
      </c>
      <c r="B9" s="33" t="s">
        <v>116</v>
      </c>
      <c r="C9" s="28"/>
      <c r="D9" s="82">
        <f t="shared" si="0"/>
        <v>0</v>
      </c>
      <c r="E9" s="28"/>
      <c r="F9" s="82">
        <f t="shared" ref="F9:F17" si="1">SUM(G9-E9)</f>
        <v>7339245.7800000003</v>
      </c>
      <c r="G9" s="28">
        <v>7339245.7800000003</v>
      </c>
      <c r="H9" s="82">
        <f t="shared" ref="H9:H19" si="2">SUM(I9-G9)</f>
        <v>10133242.529999997</v>
      </c>
      <c r="I9" s="28">
        <v>17472488.309999999</v>
      </c>
      <c r="J9" s="82">
        <f t="shared" ref="J9:J19" si="3">SUM(K9-I9)</f>
        <v>-15731623.299999999</v>
      </c>
      <c r="K9" s="28">
        <v>1740865.01</v>
      </c>
      <c r="L9" s="82">
        <f t="shared" ref="L9:L21" si="4">SUM(M9-K9)</f>
        <v>-1731729.2</v>
      </c>
      <c r="M9" s="28">
        <v>9135.81</v>
      </c>
      <c r="N9" s="82">
        <f t="shared" ref="N9:N19" si="5">SUM(O9-M9)</f>
        <v>13276171.91</v>
      </c>
      <c r="O9" s="28">
        <v>13285307.720000001</v>
      </c>
    </row>
    <row r="10" spans="1:15" s="6" customFormat="1" ht="24" customHeight="1" x14ac:dyDescent="0.2">
      <c r="A10" s="7">
        <v>2310012</v>
      </c>
      <c r="B10" s="33" t="s">
        <v>180</v>
      </c>
      <c r="C10" s="28">
        <v>15197713.970000001</v>
      </c>
      <c r="D10" s="82">
        <f t="shared" si="0"/>
        <v>4856865.3599999975</v>
      </c>
      <c r="E10" s="28">
        <v>20054579.329999998</v>
      </c>
      <c r="F10" s="82">
        <f t="shared" si="1"/>
        <v>4622944.25</v>
      </c>
      <c r="G10" s="28">
        <v>24677523.579999998</v>
      </c>
      <c r="H10" s="82">
        <f t="shared" si="2"/>
        <v>5009812.0500000007</v>
      </c>
      <c r="I10" s="28">
        <v>29687335.629999999</v>
      </c>
      <c r="J10" s="82">
        <f t="shared" si="3"/>
        <v>-15954643.029999999</v>
      </c>
      <c r="K10" s="28">
        <v>13732692.6</v>
      </c>
      <c r="L10" s="82">
        <f t="shared" si="4"/>
        <v>1905604.3100000005</v>
      </c>
      <c r="M10" s="28">
        <v>15638296.91</v>
      </c>
      <c r="N10" s="82">
        <f t="shared" si="5"/>
        <v>-4638720.3000000007</v>
      </c>
      <c r="O10" s="28">
        <v>10999576.609999999</v>
      </c>
    </row>
    <row r="11" spans="1:15" s="6" customFormat="1" ht="24" customHeight="1" x14ac:dyDescent="0.2">
      <c r="A11" s="7">
        <v>2310013</v>
      </c>
      <c r="B11" s="33" t="s">
        <v>210</v>
      </c>
      <c r="C11" s="28">
        <v>222514.44</v>
      </c>
      <c r="D11" s="82">
        <f t="shared" si="0"/>
        <v>468.79000000000815</v>
      </c>
      <c r="E11" s="28">
        <v>222983.23</v>
      </c>
      <c r="F11" s="82">
        <f t="shared" si="1"/>
        <v>201.78999999997905</v>
      </c>
      <c r="G11" s="28">
        <v>223185.02</v>
      </c>
      <c r="H11" s="82">
        <f t="shared" si="2"/>
        <v>-24.869999999995343</v>
      </c>
      <c r="I11" s="28">
        <v>223160.15</v>
      </c>
      <c r="J11" s="82">
        <f t="shared" si="3"/>
        <v>-368.5</v>
      </c>
      <c r="K11" s="28">
        <v>222791.65</v>
      </c>
      <c r="L11" s="82">
        <f t="shared" si="4"/>
        <v>-450.10999999998603</v>
      </c>
      <c r="M11" s="28">
        <v>222341.54</v>
      </c>
      <c r="N11" s="82">
        <f t="shared" si="5"/>
        <v>-222341.54</v>
      </c>
      <c r="O11" s="28">
        <v>0</v>
      </c>
    </row>
    <row r="12" spans="1:15" s="6" customFormat="1" ht="25.5" customHeight="1" x14ac:dyDescent="0.2">
      <c r="A12" s="7">
        <v>2310015</v>
      </c>
      <c r="B12" s="33" t="s">
        <v>211</v>
      </c>
      <c r="C12" s="28">
        <v>45578.81</v>
      </c>
      <c r="D12" s="82">
        <f t="shared" si="0"/>
        <v>-141.5199999999968</v>
      </c>
      <c r="E12" s="28">
        <v>45437.29</v>
      </c>
      <c r="F12" s="82">
        <f t="shared" si="1"/>
        <v>-163.55999999999767</v>
      </c>
      <c r="G12" s="28">
        <v>45273.73</v>
      </c>
      <c r="H12" s="82">
        <f t="shared" si="2"/>
        <v>-171.80000000000291</v>
      </c>
      <c r="I12" s="28">
        <v>45101.93</v>
      </c>
      <c r="J12" s="82">
        <f t="shared" si="3"/>
        <v>-5500.8499999999985</v>
      </c>
      <c r="K12" s="28">
        <v>39601.08</v>
      </c>
      <c r="L12" s="82">
        <f t="shared" si="4"/>
        <v>-522.86000000000058</v>
      </c>
      <c r="M12" s="28">
        <v>39078.22</v>
      </c>
      <c r="N12" s="82">
        <f t="shared" si="5"/>
        <v>-39078.22</v>
      </c>
      <c r="O12" s="28">
        <v>0</v>
      </c>
    </row>
    <row r="13" spans="1:15" s="6" customFormat="1" ht="24.75" customHeight="1" x14ac:dyDescent="0.2">
      <c r="A13" s="7">
        <v>2310019</v>
      </c>
      <c r="B13" s="33" t="s">
        <v>270</v>
      </c>
      <c r="C13" s="28">
        <v>3991198.28</v>
      </c>
      <c r="D13" s="82">
        <f t="shared" si="0"/>
        <v>-2217479.79</v>
      </c>
      <c r="E13" s="28">
        <v>1773718.49</v>
      </c>
      <c r="F13" s="82">
        <f t="shared" si="1"/>
        <v>419005.19999999995</v>
      </c>
      <c r="G13" s="28">
        <v>2192723.69</v>
      </c>
      <c r="H13" s="82">
        <f t="shared" si="2"/>
        <v>1741270.0100000002</v>
      </c>
      <c r="I13" s="28">
        <v>3933993.7</v>
      </c>
      <c r="J13" s="82">
        <f t="shared" si="3"/>
        <v>-2056054.2800000003</v>
      </c>
      <c r="K13" s="28">
        <v>1877939.42</v>
      </c>
      <c r="L13" s="82">
        <f t="shared" si="4"/>
        <v>3506812.3499999996</v>
      </c>
      <c r="M13" s="28">
        <v>5384751.7699999996</v>
      </c>
      <c r="N13" s="82">
        <f t="shared" si="5"/>
        <v>6464087.120000001</v>
      </c>
      <c r="O13" s="28">
        <v>11848838.890000001</v>
      </c>
    </row>
    <row r="14" spans="1:15" s="6" customFormat="1" ht="23.25" customHeight="1" x14ac:dyDescent="0.2">
      <c r="A14" s="7">
        <v>2310016</v>
      </c>
      <c r="B14" s="33" t="s">
        <v>183</v>
      </c>
      <c r="C14" s="28"/>
      <c r="D14" s="82">
        <f t="shared" si="0"/>
        <v>1933877.54</v>
      </c>
      <c r="E14" s="28">
        <v>1933877.54</v>
      </c>
      <c r="F14" s="82">
        <f t="shared" si="1"/>
        <v>27365.010000000009</v>
      </c>
      <c r="G14" s="28">
        <v>1961242.55</v>
      </c>
      <c r="H14" s="82">
        <f t="shared" si="2"/>
        <v>-325640.27</v>
      </c>
      <c r="I14" s="28">
        <v>1635602.28</v>
      </c>
      <c r="J14" s="82">
        <f t="shared" si="3"/>
        <v>-170656.04000000004</v>
      </c>
      <c r="K14" s="28">
        <v>1464946.24</v>
      </c>
      <c r="L14" s="82">
        <f t="shared" si="4"/>
        <v>-684808.02</v>
      </c>
      <c r="M14" s="28">
        <v>780138.22</v>
      </c>
      <c r="N14" s="82">
        <f t="shared" si="5"/>
        <v>852605.2</v>
      </c>
      <c r="O14" s="28">
        <v>1632743.42</v>
      </c>
    </row>
    <row r="15" spans="1:15" s="6" customFormat="1" ht="23.25" customHeight="1" x14ac:dyDescent="0.2">
      <c r="A15" s="7"/>
      <c r="B15" s="33" t="s">
        <v>66</v>
      </c>
      <c r="C15" s="28"/>
      <c r="D15" s="82"/>
      <c r="E15" s="28"/>
      <c r="F15" s="82"/>
      <c r="G15" s="28"/>
      <c r="H15" s="82"/>
      <c r="I15" s="28"/>
      <c r="J15" s="82"/>
      <c r="K15" s="28"/>
      <c r="L15" s="82"/>
      <c r="M15" s="28"/>
      <c r="N15" s="82">
        <f t="shared" si="5"/>
        <v>301027.40000000002</v>
      </c>
      <c r="O15" s="28">
        <v>301027.40000000002</v>
      </c>
    </row>
    <row r="16" spans="1:15" s="6" customFormat="1" ht="25.5" x14ac:dyDescent="0.2">
      <c r="A16" s="7">
        <v>2360120</v>
      </c>
      <c r="B16" s="33" t="s">
        <v>172</v>
      </c>
      <c r="C16" s="28">
        <v>6131960.9699999997</v>
      </c>
      <c r="D16" s="82">
        <f t="shared" si="0"/>
        <v>34053.430000000633</v>
      </c>
      <c r="E16" s="28">
        <v>6166014.4000000004</v>
      </c>
      <c r="F16" s="82">
        <f t="shared" si="1"/>
        <v>-6166014.4000000004</v>
      </c>
      <c r="G16" s="28">
        <v>0</v>
      </c>
      <c r="H16" s="82">
        <f t="shared" si="2"/>
        <v>0</v>
      </c>
      <c r="I16" s="28">
        <v>0</v>
      </c>
      <c r="J16" s="82">
        <f t="shared" si="3"/>
        <v>0</v>
      </c>
      <c r="K16" s="28">
        <v>0</v>
      </c>
      <c r="L16" s="82">
        <f t="shared" si="4"/>
        <v>0</v>
      </c>
      <c r="M16" s="28">
        <v>0</v>
      </c>
      <c r="N16" s="82">
        <f t="shared" si="5"/>
        <v>0</v>
      </c>
      <c r="O16" s="28">
        <v>0</v>
      </c>
    </row>
    <row r="17" spans="1:15" s="6" customFormat="1" ht="25.5" x14ac:dyDescent="0.2">
      <c r="A17" s="7">
        <v>2360140</v>
      </c>
      <c r="B17" s="33" t="s">
        <v>181</v>
      </c>
      <c r="C17" s="33">
        <v>695.34</v>
      </c>
      <c r="D17" s="82">
        <f t="shared" si="0"/>
        <v>-695.34</v>
      </c>
      <c r="E17" s="28">
        <v>0</v>
      </c>
      <c r="F17" s="82">
        <f t="shared" si="1"/>
        <v>0</v>
      </c>
      <c r="G17" s="28">
        <v>0</v>
      </c>
      <c r="H17" s="82">
        <f t="shared" si="2"/>
        <v>0</v>
      </c>
      <c r="I17" s="28">
        <v>0</v>
      </c>
      <c r="J17" s="82">
        <f t="shared" si="3"/>
        <v>0</v>
      </c>
      <c r="K17" s="28">
        <v>0</v>
      </c>
      <c r="L17" s="82">
        <f t="shared" si="4"/>
        <v>0</v>
      </c>
      <c r="M17" s="28">
        <v>0</v>
      </c>
      <c r="N17" s="82">
        <f t="shared" si="5"/>
        <v>0</v>
      </c>
      <c r="O17" s="28">
        <v>0</v>
      </c>
    </row>
    <row r="18" spans="1:15" s="6" customFormat="1" x14ac:dyDescent="0.2">
      <c r="A18" s="7">
        <v>2310018</v>
      </c>
      <c r="B18" s="33" t="s">
        <v>212</v>
      </c>
      <c r="C18" s="33">
        <v>0</v>
      </c>
      <c r="D18" s="82">
        <f t="shared" si="0"/>
        <v>0</v>
      </c>
      <c r="E18" s="28">
        <v>0</v>
      </c>
      <c r="F18" s="82">
        <v>0</v>
      </c>
      <c r="G18" s="28">
        <v>0</v>
      </c>
      <c r="H18" s="82">
        <f t="shared" si="2"/>
        <v>910</v>
      </c>
      <c r="I18" s="28">
        <v>910</v>
      </c>
      <c r="J18" s="82">
        <f t="shared" si="3"/>
        <v>-360</v>
      </c>
      <c r="K18" s="28">
        <v>550</v>
      </c>
      <c r="L18" s="82">
        <f t="shared" si="4"/>
        <v>-360</v>
      </c>
      <c r="M18" s="28">
        <v>190</v>
      </c>
      <c r="N18" s="82">
        <f t="shared" si="5"/>
        <v>-360.12</v>
      </c>
      <c r="O18" s="28">
        <v>-170.12</v>
      </c>
    </row>
    <row r="19" spans="1:15" s="6" customFormat="1" ht="20.25" customHeight="1" x14ac:dyDescent="0.2">
      <c r="A19" s="7">
        <v>2360100</v>
      </c>
      <c r="B19" s="33" t="s">
        <v>120</v>
      </c>
      <c r="C19" s="28">
        <v>93051.45</v>
      </c>
      <c r="D19" s="82">
        <f t="shared" si="0"/>
        <v>5578.6999999999971</v>
      </c>
      <c r="E19" s="28">
        <v>98630.15</v>
      </c>
      <c r="F19" s="82">
        <f>SUM(G19-E19)</f>
        <v>-10396.419999999998</v>
      </c>
      <c r="G19" s="28">
        <v>88233.73</v>
      </c>
      <c r="H19" s="82">
        <f t="shared" si="2"/>
        <v>18079.059999999998</v>
      </c>
      <c r="I19" s="28">
        <v>106312.79</v>
      </c>
      <c r="J19" s="82">
        <f t="shared" si="3"/>
        <v>12500.790000000008</v>
      </c>
      <c r="K19" s="28">
        <v>118813.58</v>
      </c>
      <c r="L19" s="82">
        <f t="shared" si="4"/>
        <v>-72859.510000000009</v>
      </c>
      <c r="M19" s="28">
        <v>45954.07</v>
      </c>
      <c r="N19" s="82">
        <f t="shared" si="5"/>
        <v>-6423.1500000000015</v>
      </c>
      <c r="O19" s="28">
        <v>39530.92</v>
      </c>
    </row>
    <row r="20" spans="1:15" s="6" customFormat="1" ht="26.25" customHeight="1" x14ac:dyDescent="0.2">
      <c r="A20" s="83"/>
      <c r="B20" s="31"/>
      <c r="C20" s="32">
        <f t="shared" ref="C20:K20" si="6">SUM(C8:C19)</f>
        <v>67203507.970000014</v>
      </c>
      <c r="D20" s="13">
        <f t="shared" si="6"/>
        <v>-15219192.880000006</v>
      </c>
      <c r="E20" s="32">
        <f t="shared" si="6"/>
        <v>51984315.089999989</v>
      </c>
      <c r="F20" s="13">
        <f t="shared" si="6"/>
        <v>13277683.280000001</v>
      </c>
      <c r="G20" s="32">
        <f t="shared" si="6"/>
        <v>65261998.36999999</v>
      </c>
      <c r="H20" s="13">
        <f t="shared" si="6"/>
        <v>12170203.439999999</v>
      </c>
      <c r="I20" s="32">
        <f t="shared" si="6"/>
        <v>77432201.810000017</v>
      </c>
      <c r="J20" s="13">
        <f t="shared" si="6"/>
        <v>-45016497.420000002</v>
      </c>
      <c r="K20" s="32">
        <f t="shared" si="6"/>
        <v>32415704.389999997</v>
      </c>
      <c r="L20" s="13">
        <f>SUM(L8:L19)</f>
        <v>24679182.170000002</v>
      </c>
      <c r="M20" s="32">
        <f>SUM(M8:M19)</f>
        <v>57094886.56000001</v>
      </c>
      <c r="N20" s="13">
        <f>SUM(N8:N19)</f>
        <v>-11332519.85</v>
      </c>
      <c r="O20" s="32">
        <f>SUM(O8:O19)</f>
        <v>45762366.710000008</v>
      </c>
    </row>
    <row r="21" spans="1:15" s="6" customFormat="1" ht="25.5" x14ac:dyDescent="0.2">
      <c r="A21" s="7">
        <v>2450040</v>
      </c>
      <c r="B21" s="33" t="s">
        <v>173</v>
      </c>
      <c r="C21" s="28">
        <v>1565603.89</v>
      </c>
      <c r="D21" s="82">
        <f>SUM(E21-C21)</f>
        <v>-70802.229999999981</v>
      </c>
      <c r="E21" s="28">
        <v>1494801.66</v>
      </c>
      <c r="F21" s="82">
        <f>SUM(G21-E21)</f>
        <v>-23538.449999999953</v>
      </c>
      <c r="G21" s="28">
        <v>1471263.21</v>
      </c>
      <c r="H21" s="82">
        <f>SUM(I21-G21)</f>
        <v>-276899.71999999997</v>
      </c>
      <c r="I21" s="28">
        <v>1194363.49</v>
      </c>
      <c r="J21" s="82">
        <f>SUM(K21-I21)</f>
        <v>-32076.669999999925</v>
      </c>
      <c r="K21" s="28">
        <v>1162286.82</v>
      </c>
      <c r="L21" s="82">
        <f t="shared" si="4"/>
        <v>48979.219999999972</v>
      </c>
      <c r="M21" s="28">
        <v>1211266.04</v>
      </c>
      <c r="N21" s="82">
        <f>SUM(O21-M21)</f>
        <v>66404.389999999898</v>
      </c>
      <c r="O21" s="28">
        <v>1277670.43</v>
      </c>
    </row>
  </sheetData>
  <mergeCells count="1">
    <mergeCell ref="C5:M5"/>
  </mergeCells>
  <phoneticPr fontId="3" type="noConversion"/>
  <pageMargins left="0.78740157499999996" right="0.78740157499999996" top="0.984251969" bottom="0.984251969" header="0.4921259845" footer="0.4921259845"/>
  <pageSetup paperSize="9" scale="68" fitToHeight="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9"/>
  <sheetViews>
    <sheetView zoomScale="110" zoomScaleNormal="110" workbookViewId="0"/>
  </sheetViews>
  <sheetFormatPr defaultRowHeight="12.75" x14ac:dyDescent="0.2"/>
  <cols>
    <col min="1" max="1" width="47.7109375" style="2" bestFit="1" customWidth="1"/>
    <col min="2" max="2" width="26.42578125" style="2" bestFit="1" customWidth="1"/>
    <col min="3" max="3" width="51.5703125" style="2" bestFit="1" customWidth="1"/>
    <col min="4" max="16384" width="9.140625" style="2"/>
  </cols>
  <sheetData>
    <row r="1" spans="1:3" x14ac:dyDescent="0.2">
      <c r="A1" s="2" t="s">
        <v>98</v>
      </c>
      <c r="B1" s="38"/>
    </row>
    <row r="2" spans="1:3" x14ac:dyDescent="0.2">
      <c r="B2" s="38"/>
    </row>
    <row r="3" spans="1:3" ht="15.75" x14ac:dyDescent="0.25">
      <c r="A3" s="48" t="s">
        <v>52</v>
      </c>
      <c r="B3" s="38"/>
    </row>
    <row r="4" spans="1:3" ht="15" x14ac:dyDescent="0.25">
      <c r="A4" s="49" t="s">
        <v>53</v>
      </c>
      <c r="B4" s="38"/>
    </row>
    <row r="5" spans="1:3" x14ac:dyDescent="0.2">
      <c r="A5" s="6"/>
      <c r="B5" s="38"/>
    </row>
    <row r="6" spans="1:3" x14ac:dyDescent="0.2">
      <c r="B6" s="133"/>
    </row>
    <row r="7" spans="1:3" s="134" customFormat="1" ht="18.75" x14ac:dyDescent="0.3">
      <c r="A7" s="135" t="s">
        <v>184</v>
      </c>
      <c r="B7" s="135" t="s">
        <v>278</v>
      </c>
      <c r="C7" s="135" t="s">
        <v>185</v>
      </c>
    </row>
    <row r="8" spans="1:3" ht="25.5" x14ac:dyDescent="0.2">
      <c r="A8" s="53" t="s">
        <v>54</v>
      </c>
      <c r="B8" s="138">
        <v>57048932.490000002</v>
      </c>
      <c r="C8" s="52" t="s">
        <v>273</v>
      </c>
    </row>
    <row r="9" spans="1:3" x14ac:dyDescent="0.2">
      <c r="A9" s="53" t="s">
        <v>54</v>
      </c>
      <c r="B9" s="138">
        <v>45954.07</v>
      </c>
      <c r="C9" s="53" t="s">
        <v>191</v>
      </c>
    </row>
    <row r="10" spans="1:3" x14ac:dyDescent="0.2">
      <c r="A10" s="36" t="s">
        <v>55</v>
      </c>
      <c r="B10" s="137">
        <f>SUM(B8:B9)</f>
        <v>57094886.560000002</v>
      </c>
      <c r="C10" s="36" t="s">
        <v>186</v>
      </c>
    </row>
    <row r="11" spans="1:3" x14ac:dyDescent="0.2">
      <c r="A11" s="53" t="s">
        <v>63</v>
      </c>
      <c r="B11" s="139">
        <v>175553151.33000001</v>
      </c>
      <c r="C11" s="53" t="s">
        <v>58</v>
      </c>
    </row>
    <row r="12" spans="1:3" x14ac:dyDescent="0.2">
      <c r="A12" s="53" t="s">
        <v>64</v>
      </c>
      <c r="B12" s="139">
        <v>-161110570.88999999</v>
      </c>
      <c r="C12" s="53" t="s">
        <v>59</v>
      </c>
    </row>
    <row r="13" spans="1:3" x14ac:dyDescent="0.2">
      <c r="A13" s="53" t="s">
        <v>187</v>
      </c>
      <c r="B13" s="139">
        <f>SUM(B10+B11+B12)</f>
        <v>71537467.00000003</v>
      </c>
      <c r="C13" s="53" t="s">
        <v>187</v>
      </c>
    </row>
    <row r="14" spans="1:3" x14ac:dyDescent="0.2">
      <c r="A14" s="53" t="s">
        <v>188</v>
      </c>
      <c r="B14" s="139">
        <v>-2860937</v>
      </c>
      <c r="C14" s="53" t="s">
        <v>60</v>
      </c>
    </row>
    <row r="15" spans="1:3" x14ac:dyDescent="0.2">
      <c r="A15" s="53" t="s">
        <v>189</v>
      </c>
      <c r="B15" s="139">
        <v>2322074.86</v>
      </c>
      <c r="C15" s="53" t="s">
        <v>62</v>
      </c>
    </row>
    <row r="16" spans="1:3" x14ac:dyDescent="0.2">
      <c r="A16" s="53" t="s">
        <v>276</v>
      </c>
      <c r="B16" s="139">
        <v>-25000000</v>
      </c>
      <c r="C16" s="53" t="s">
        <v>277</v>
      </c>
    </row>
    <row r="17" spans="1:3" x14ac:dyDescent="0.2">
      <c r="A17" s="53" t="s">
        <v>275</v>
      </c>
      <c r="B17" s="139">
        <v>-236238.15</v>
      </c>
      <c r="C17" s="53" t="s">
        <v>190</v>
      </c>
    </row>
    <row r="18" spans="1:3" x14ac:dyDescent="0.2">
      <c r="A18" s="36" t="s">
        <v>56</v>
      </c>
      <c r="B18" s="137">
        <f>SUM(B13+B14+B15+B16+B17)</f>
        <v>45762366.710000031</v>
      </c>
      <c r="C18" s="36" t="s">
        <v>186</v>
      </c>
    </row>
    <row r="19" spans="1:3" ht="25.5" x14ac:dyDescent="0.2">
      <c r="A19" s="136" t="s">
        <v>57</v>
      </c>
      <c r="B19" s="138">
        <v>45722835.789999999</v>
      </c>
      <c r="C19" s="52" t="s">
        <v>274</v>
      </c>
    </row>
    <row r="20" spans="1:3" x14ac:dyDescent="0.2">
      <c r="A20" s="136" t="s">
        <v>57</v>
      </c>
      <c r="B20" s="138">
        <v>39530.92</v>
      </c>
      <c r="C20" s="53" t="s">
        <v>191</v>
      </c>
    </row>
    <row r="21" spans="1:3" x14ac:dyDescent="0.2">
      <c r="A21" s="135"/>
      <c r="B21" s="135"/>
      <c r="C21" s="54"/>
    </row>
    <row r="22" spans="1:3" x14ac:dyDescent="0.2">
      <c r="A22" s="187" t="s">
        <v>57</v>
      </c>
      <c r="B22" s="189">
        <v>25005048.620000001</v>
      </c>
      <c r="C22" s="188" t="s">
        <v>61</v>
      </c>
    </row>
    <row r="23" spans="1:3" x14ac:dyDescent="0.2">
      <c r="A23" s="136" t="s">
        <v>57</v>
      </c>
      <c r="B23" s="138">
        <v>1277670.43</v>
      </c>
      <c r="C23" s="53" t="s">
        <v>176</v>
      </c>
    </row>
    <row r="28" spans="1:3" x14ac:dyDescent="0.2">
      <c r="C28" s="50"/>
    </row>
    <row r="29" spans="1:3" x14ac:dyDescent="0.2">
      <c r="C29" s="50"/>
    </row>
    <row r="30" spans="1:3" x14ac:dyDescent="0.2">
      <c r="C30" s="50"/>
    </row>
    <row r="31" spans="1:3" x14ac:dyDescent="0.2">
      <c r="C31" s="50"/>
    </row>
    <row r="32" spans="1:3" x14ac:dyDescent="0.2">
      <c r="C32" s="50"/>
    </row>
    <row r="33" spans="3:3" x14ac:dyDescent="0.2">
      <c r="C33" s="50"/>
    </row>
    <row r="34" spans="3:3" x14ac:dyDescent="0.2">
      <c r="C34" s="51"/>
    </row>
    <row r="35" spans="3:3" x14ac:dyDescent="0.2">
      <c r="C35" s="50"/>
    </row>
    <row r="36" spans="3:3" x14ac:dyDescent="0.2">
      <c r="C36" s="50"/>
    </row>
    <row r="37" spans="3:3" x14ac:dyDescent="0.2">
      <c r="C37" s="51"/>
    </row>
    <row r="38" spans="3:3" x14ac:dyDescent="0.2">
      <c r="C38" s="50"/>
    </row>
    <row r="39" spans="3:3" x14ac:dyDescent="0.2">
      <c r="C39" s="50"/>
    </row>
  </sheetData>
  <phoneticPr fontId="3" type="noConversion"/>
  <pageMargins left="0.78740157499999996" right="0.78740157499999996" top="0.984251969" bottom="0.984251969" header="0.4921259845" footer="0.4921259845"/>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plnění daňových příjmů</vt:lpstr>
      <vt:lpstr>vývoj daňových příjmů</vt:lpstr>
      <vt:lpstr>dotace</vt:lpstr>
      <vt:lpstr>dotace MPR</vt:lpstr>
      <vt:lpstr>převody</vt:lpstr>
      <vt:lpstr>podpora</vt:lpstr>
      <vt:lpstr>zůstatky účtů</vt:lpstr>
      <vt:lpstr>pohyb na účtech</vt:lpstr>
      <vt:lpstr>rekapitulace</vt:lpstr>
      <vt:lpstr>splácení úvěrů</vt:lpstr>
      <vt:lpstr>dotace!Oblast_tisku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Petra Friedlová</dc:creator>
  <cp:keywords/>
  <dc:description/>
  <cp:lastModifiedBy>Kamila Nenutilová</cp:lastModifiedBy>
  <cp:revision>0</cp:revision>
  <cp:lastPrinted>2018-04-11T13:40:10Z</cp:lastPrinted>
  <dcterms:created xsi:type="dcterms:W3CDTF">1601-01-01T00:00:00Z</dcterms:created>
  <dcterms:modified xsi:type="dcterms:W3CDTF">2018-04-13T11:20:49Z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826667226</vt:i4>
  </property>
  <property fmtid="{D5CDD505-2E9C-101B-9397-08002B2CF9AE}" pid="3" name="_EmailSubject">
    <vt:lpwstr>Tabulky na 2.změnu rozpočtu</vt:lpwstr>
  </property>
  <property fmtid="{D5CDD505-2E9C-101B-9397-08002B2CF9AE}" pid="4" name="_AuthorEmail">
    <vt:lpwstr>nevludova@pribor-mesto.cz</vt:lpwstr>
  </property>
  <property fmtid="{D5CDD505-2E9C-101B-9397-08002B2CF9AE}" pid="5" name="_AuthorEmailDisplayName">
    <vt:lpwstr>Barbora Nevludová</vt:lpwstr>
  </property>
  <property fmtid="{D5CDD505-2E9C-101B-9397-08002B2CF9AE}" pid="6" name="_ReviewingToolsShownOnce">
    <vt:lpwstr/>
  </property>
</Properties>
</file>