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75"/>
  </bookViews>
  <sheets>
    <sheet name="příjmy 2016" sheetId="1" r:id="rId1"/>
    <sheet name="výdaje 2016" sheetId="2" r:id="rId2"/>
    <sheet name="financování 2016" sheetId="3" r:id="rId3"/>
  </sheets>
  <definedNames>
    <definedName name="_xlnm.Print_Area" localSheetId="2">'financování 2016'!$A$1:$G$14</definedName>
    <definedName name="_xlnm.Print_Area" localSheetId="1">'výdaje 2016'!$A$1:$H$321</definedName>
  </definedNames>
  <calcPr calcId="114210"/>
</workbook>
</file>

<file path=xl/calcChain.xml><?xml version="1.0" encoding="utf-8"?>
<calcChain xmlns="http://schemas.openxmlformats.org/spreadsheetml/2006/main">
  <c r="F206" i="2"/>
  <c r="G207"/>
  <c r="H33" i="1"/>
  <c r="G217" i="2"/>
  <c r="G216"/>
  <c r="H29" i="1"/>
  <c r="H28"/>
  <c r="F196" i="2"/>
  <c r="G198"/>
  <c r="G11" i="3"/>
  <c r="G10"/>
  <c r="F14"/>
  <c r="F252" i="2"/>
  <c r="G253"/>
  <c r="G252"/>
  <c r="F182"/>
  <c r="F96"/>
  <c r="G96"/>
  <c r="F99"/>
  <c r="G99"/>
  <c r="F98"/>
  <c r="G98"/>
  <c r="F97"/>
  <c r="G97"/>
  <c r="F95"/>
  <c r="G95"/>
  <c r="F94"/>
  <c r="G94"/>
  <c r="G100"/>
  <c r="F93"/>
  <c r="G93"/>
  <c r="E101"/>
  <c r="G101"/>
  <c r="G88" i="1"/>
  <c r="H81"/>
  <c r="H72"/>
  <c r="H34"/>
  <c r="H32"/>
  <c r="F143" i="2"/>
  <c r="F148"/>
  <c r="G146"/>
  <c r="G141"/>
  <c r="C137"/>
  <c r="D137"/>
  <c r="E307"/>
  <c r="G307"/>
  <c r="F30"/>
  <c r="G34"/>
  <c r="H30" i="1"/>
  <c r="F226" i="2"/>
  <c r="F300"/>
  <c r="F292"/>
  <c r="F288"/>
  <c r="F283"/>
  <c r="F277"/>
  <c r="F269"/>
  <c r="F263"/>
  <c r="F255"/>
  <c r="F244"/>
  <c r="F230"/>
  <c r="F220"/>
  <c r="F210"/>
  <c r="F203"/>
  <c r="F200"/>
  <c r="F193"/>
  <c r="F189"/>
  <c r="F181"/>
  <c r="F171"/>
  <c r="F161"/>
  <c r="F155"/>
  <c r="F152"/>
  <c r="F137"/>
  <c r="F132"/>
  <c r="F123"/>
  <c r="F120"/>
  <c r="F112"/>
  <c r="F107"/>
  <c r="F104"/>
  <c r="F74"/>
  <c r="G127"/>
  <c r="G72"/>
  <c r="F69"/>
  <c r="F63"/>
  <c r="F60"/>
  <c r="F52"/>
  <c r="F48"/>
  <c r="F43"/>
  <c r="F36"/>
  <c r="F21"/>
  <c r="F14"/>
  <c r="F10"/>
  <c r="F7"/>
  <c r="H46" i="1"/>
  <c r="H70"/>
  <c r="H31"/>
  <c r="H40"/>
  <c r="H43"/>
  <c r="H47"/>
  <c r="H50"/>
  <c r="H58"/>
  <c r="H59"/>
  <c r="H60"/>
  <c r="H73"/>
  <c r="F48"/>
  <c r="H48"/>
  <c r="F49"/>
  <c r="H49"/>
  <c r="F51"/>
  <c r="H51"/>
  <c r="E88"/>
  <c r="E13" i="3"/>
  <c r="G13"/>
  <c r="E12"/>
  <c r="G12"/>
  <c r="E11"/>
  <c r="E10"/>
  <c r="E9"/>
  <c r="G9"/>
  <c r="G14"/>
  <c r="E303" i="2"/>
  <c r="G303"/>
  <c r="E302"/>
  <c r="G302"/>
  <c r="E301"/>
  <c r="E300"/>
  <c r="E298"/>
  <c r="G298"/>
  <c r="E296"/>
  <c r="G296"/>
  <c r="E295"/>
  <c r="G295"/>
  <c r="E294"/>
  <c r="E292"/>
  <c r="E293"/>
  <c r="G293"/>
  <c r="E290"/>
  <c r="E288"/>
  <c r="E289"/>
  <c r="G289"/>
  <c r="E286"/>
  <c r="G286"/>
  <c r="E285"/>
  <c r="G285"/>
  <c r="E284"/>
  <c r="G284"/>
  <c r="E281"/>
  <c r="G281"/>
  <c r="E280"/>
  <c r="G280"/>
  <c r="E279"/>
  <c r="G279"/>
  <c r="E278"/>
  <c r="G278"/>
  <c r="G277"/>
  <c r="E275"/>
  <c r="G275"/>
  <c r="E274"/>
  <c r="G274"/>
  <c r="E273"/>
  <c r="G273"/>
  <c r="E272"/>
  <c r="G272"/>
  <c r="E271"/>
  <c r="G271"/>
  <c r="E270"/>
  <c r="G270"/>
  <c r="E267"/>
  <c r="G267"/>
  <c r="E266"/>
  <c r="G266"/>
  <c r="E265"/>
  <c r="G265"/>
  <c r="E264"/>
  <c r="G264"/>
  <c r="G263"/>
  <c r="E261"/>
  <c r="G261"/>
  <c r="E260"/>
  <c r="G260"/>
  <c r="E259"/>
  <c r="G259"/>
  <c r="E258"/>
  <c r="G258"/>
  <c r="E257"/>
  <c r="G257"/>
  <c r="E256"/>
  <c r="E250"/>
  <c r="G250"/>
  <c r="E249"/>
  <c r="G249"/>
  <c r="E248"/>
  <c r="G248"/>
  <c r="E247"/>
  <c r="G247"/>
  <c r="E246"/>
  <c r="G246"/>
  <c r="E245"/>
  <c r="G245"/>
  <c r="G244"/>
  <c r="E242"/>
  <c r="G242"/>
  <c r="E241"/>
  <c r="G241"/>
  <c r="E240"/>
  <c r="G240"/>
  <c r="E239"/>
  <c r="G239"/>
  <c r="E238"/>
  <c r="G238"/>
  <c r="E237"/>
  <c r="G237"/>
  <c r="E236"/>
  <c r="G236"/>
  <c r="E235"/>
  <c r="G235"/>
  <c r="E234"/>
  <c r="G234"/>
  <c r="E233"/>
  <c r="G233"/>
  <c r="E232"/>
  <c r="G232"/>
  <c r="E231"/>
  <c r="G231"/>
  <c r="E228"/>
  <c r="G228"/>
  <c r="E227"/>
  <c r="G227"/>
  <c r="G226"/>
  <c r="E224"/>
  <c r="G224"/>
  <c r="E223"/>
  <c r="G223"/>
  <c r="E222"/>
  <c r="G222"/>
  <c r="E221"/>
  <c r="G221"/>
  <c r="G220"/>
  <c r="E218"/>
  <c r="G218"/>
  <c r="E215"/>
  <c r="G215"/>
  <c r="E214"/>
  <c r="G214"/>
  <c r="E213"/>
  <c r="G213"/>
  <c r="E212"/>
  <c r="E210"/>
  <c r="E211"/>
  <c r="G211"/>
  <c r="E208"/>
  <c r="E204"/>
  <c r="E203"/>
  <c r="E201"/>
  <c r="G201"/>
  <c r="G200"/>
  <c r="E197"/>
  <c r="E196"/>
  <c r="E194"/>
  <c r="E191"/>
  <c r="G191"/>
  <c r="G189"/>
  <c r="E190"/>
  <c r="G190"/>
  <c r="E187"/>
  <c r="G187"/>
  <c r="E185"/>
  <c r="G185"/>
  <c r="E184"/>
  <c r="E183"/>
  <c r="G183"/>
  <c r="G181"/>
  <c r="E182"/>
  <c r="G182"/>
  <c r="E179"/>
  <c r="G179"/>
  <c r="E178"/>
  <c r="G178"/>
  <c r="E177"/>
  <c r="G177"/>
  <c r="E176"/>
  <c r="G176"/>
  <c r="E175"/>
  <c r="G175"/>
  <c r="E174"/>
  <c r="G174"/>
  <c r="E173"/>
  <c r="G173"/>
  <c r="G171"/>
  <c r="E172"/>
  <c r="G172"/>
  <c r="E169"/>
  <c r="G169"/>
  <c r="E168"/>
  <c r="G168"/>
  <c r="E167"/>
  <c r="G167"/>
  <c r="E166"/>
  <c r="G166"/>
  <c r="E165"/>
  <c r="G165"/>
  <c r="E164"/>
  <c r="G164"/>
  <c r="E163"/>
  <c r="G163"/>
  <c r="E162"/>
  <c r="G162"/>
  <c r="E159"/>
  <c r="G159"/>
  <c r="E158"/>
  <c r="G158"/>
  <c r="E157"/>
  <c r="G157"/>
  <c r="G155"/>
  <c r="E156"/>
  <c r="G156"/>
  <c r="E153"/>
  <c r="G153"/>
  <c r="G152"/>
  <c r="E150"/>
  <c r="G150"/>
  <c r="E149"/>
  <c r="E145"/>
  <c r="G145"/>
  <c r="G143"/>
  <c r="E144"/>
  <c r="G144"/>
  <c r="E140"/>
  <c r="G140"/>
  <c r="E139"/>
  <c r="G139"/>
  <c r="E138"/>
  <c r="E135"/>
  <c r="G135"/>
  <c r="E134"/>
  <c r="E133"/>
  <c r="G133"/>
  <c r="G132"/>
  <c r="E130"/>
  <c r="G130"/>
  <c r="E129"/>
  <c r="G129"/>
  <c r="E128"/>
  <c r="G128"/>
  <c r="E126"/>
  <c r="G126"/>
  <c r="G123"/>
  <c r="E125"/>
  <c r="G125"/>
  <c r="E124"/>
  <c r="G124"/>
  <c r="E121"/>
  <c r="G121"/>
  <c r="E118"/>
  <c r="G118"/>
  <c r="E116"/>
  <c r="G116"/>
  <c r="E114"/>
  <c r="G114"/>
  <c r="E113"/>
  <c r="G113"/>
  <c r="G112"/>
  <c r="E110"/>
  <c r="G110"/>
  <c r="E109"/>
  <c r="G109"/>
  <c r="E108"/>
  <c r="G108"/>
  <c r="E105"/>
  <c r="G105"/>
  <c r="G104"/>
  <c r="E102"/>
  <c r="G102"/>
  <c r="E92"/>
  <c r="G92"/>
  <c r="E91"/>
  <c r="G91"/>
  <c r="E90"/>
  <c r="G90"/>
  <c r="E89"/>
  <c r="G89"/>
  <c r="E88"/>
  <c r="G88"/>
  <c r="E87"/>
  <c r="G87"/>
  <c r="E86"/>
  <c r="G86"/>
  <c r="G85"/>
  <c r="E83"/>
  <c r="G83"/>
  <c r="E82"/>
  <c r="G82"/>
  <c r="E81"/>
  <c r="G81"/>
  <c r="E80"/>
  <c r="G80"/>
  <c r="E79"/>
  <c r="G79"/>
  <c r="E78"/>
  <c r="G78"/>
  <c r="E77"/>
  <c r="G77"/>
  <c r="E76"/>
  <c r="G76"/>
  <c r="E75"/>
  <c r="G75"/>
  <c r="E71"/>
  <c r="G71"/>
  <c r="E70"/>
  <c r="E67"/>
  <c r="G67"/>
  <c r="E66"/>
  <c r="G66"/>
  <c r="E65"/>
  <c r="G65"/>
  <c r="G63"/>
  <c r="E64"/>
  <c r="G64"/>
  <c r="E61"/>
  <c r="E58"/>
  <c r="G58"/>
  <c r="E57"/>
  <c r="G57"/>
  <c r="E56"/>
  <c r="G56"/>
  <c r="E55"/>
  <c r="G55"/>
  <c r="E54"/>
  <c r="G54"/>
  <c r="E53"/>
  <c r="E50"/>
  <c r="G50"/>
  <c r="E49"/>
  <c r="G49"/>
  <c r="E46"/>
  <c r="G46"/>
  <c r="E45"/>
  <c r="G45"/>
  <c r="E44"/>
  <c r="G44"/>
  <c r="E41"/>
  <c r="G41"/>
  <c r="E40"/>
  <c r="G40"/>
  <c r="E39"/>
  <c r="G39"/>
  <c r="E38"/>
  <c r="G38"/>
  <c r="E37"/>
  <c r="G37"/>
  <c r="E33"/>
  <c r="G33"/>
  <c r="E32"/>
  <c r="G32"/>
  <c r="E31"/>
  <c r="G31"/>
  <c r="G30"/>
  <c r="E28"/>
  <c r="G28"/>
  <c r="E27"/>
  <c r="G27"/>
  <c r="E26"/>
  <c r="G26"/>
  <c r="E25"/>
  <c r="G25"/>
  <c r="E24"/>
  <c r="G24"/>
  <c r="E23"/>
  <c r="G23"/>
  <c r="E22"/>
  <c r="G22"/>
  <c r="E19"/>
  <c r="G19"/>
  <c r="E18"/>
  <c r="G18"/>
  <c r="E17"/>
  <c r="G17"/>
  <c r="E16"/>
  <c r="G16"/>
  <c r="E15"/>
  <c r="G15"/>
  <c r="E12"/>
  <c r="G12"/>
  <c r="G10"/>
  <c r="E11"/>
  <c r="G11"/>
  <c r="E8"/>
  <c r="G8"/>
  <c r="D123"/>
  <c r="E305"/>
  <c r="E200"/>
  <c r="D300"/>
  <c r="D292"/>
  <c r="D288"/>
  <c r="D283"/>
  <c r="D277"/>
  <c r="D269"/>
  <c r="D263"/>
  <c r="D255"/>
  <c r="D244"/>
  <c r="D230"/>
  <c r="D226"/>
  <c r="D220"/>
  <c r="D210"/>
  <c r="D206"/>
  <c r="D203"/>
  <c r="D200"/>
  <c r="D196"/>
  <c r="D193"/>
  <c r="D189"/>
  <c r="D181"/>
  <c r="D171"/>
  <c r="D161"/>
  <c r="D155"/>
  <c r="D152"/>
  <c r="D148"/>
  <c r="D143"/>
  <c r="D132"/>
  <c r="D120"/>
  <c r="D112"/>
  <c r="D107"/>
  <c r="D104"/>
  <c r="D85"/>
  <c r="D74"/>
  <c r="D69"/>
  <c r="D63"/>
  <c r="D60"/>
  <c r="D52"/>
  <c r="D48"/>
  <c r="D43"/>
  <c r="D36"/>
  <c r="D30"/>
  <c r="D21"/>
  <c r="D14"/>
  <c r="D10"/>
  <c r="D7"/>
  <c r="C300"/>
  <c r="C292"/>
  <c r="C288"/>
  <c r="C309"/>
  <c r="C283"/>
  <c r="C277"/>
  <c r="C269"/>
  <c r="C263"/>
  <c r="C255"/>
  <c r="C244"/>
  <c r="C230"/>
  <c r="C226"/>
  <c r="C220"/>
  <c r="C210"/>
  <c r="C206"/>
  <c r="C203"/>
  <c r="C200"/>
  <c r="C196"/>
  <c r="C193"/>
  <c r="C189"/>
  <c r="C181"/>
  <c r="C171"/>
  <c r="C161"/>
  <c r="C155"/>
  <c r="C152"/>
  <c r="C148"/>
  <c r="C143"/>
  <c r="C132"/>
  <c r="C123"/>
  <c r="C120"/>
  <c r="C112"/>
  <c r="C107"/>
  <c r="C104"/>
  <c r="C85"/>
  <c r="C74"/>
  <c r="C69"/>
  <c r="C63"/>
  <c r="C60"/>
  <c r="C52"/>
  <c r="C48"/>
  <c r="C43"/>
  <c r="C36"/>
  <c r="C30"/>
  <c r="C21"/>
  <c r="C14"/>
  <c r="C10"/>
  <c r="C7"/>
  <c r="C14" i="3"/>
  <c r="D14"/>
  <c r="D88" i="1"/>
  <c r="E152" i="2"/>
  <c r="E283"/>
  <c r="E137"/>
  <c r="G138"/>
  <c r="G137"/>
  <c r="G197"/>
  <c r="G196"/>
  <c r="G305"/>
  <c r="E60"/>
  <c r="G61"/>
  <c r="G60"/>
  <c r="E36"/>
  <c r="E120"/>
  <c r="G120"/>
  <c r="E132"/>
  <c r="G134"/>
  <c r="E181"/>
  <c r="G184"/>
  <c r="G204"/>
  <c r="G203"/>
  <c r="E255"/>
  <c r="G256"/>
  <c r="E7"/>
  <c r="G7"/>
  <c r="E193"/>
  <c r="G194"/>
  <c r="G193"/>
  <c r="E206"/>
  <c r="G208"/>
  <c r="E10"/>
  <c r="E48"/>
  <c r="E155"/>
  <c r="E263"/>
  <c r="E14"/>
  <c r="E30"/>
  <c r="E112"/>
  <c r="E226"/>
  <c r="E14" i="3"/>
  <c r="E21" i="2"/>
  <c r="E277"/>
  <c r="E161"/>
  <c r="E171"/>
  <c r="E230"/>
  <c r="E269"/>
  <c r="F26" i="1"/>
  <c r="H26"/>
  <c r="F65"/>
  <c r="H65"/>
  <c r="F36"/>
  <c r="H36"/>
  <c r="F25"/>
  <c r="H25"/>
  <c r="F87"/>
  <c r="H87"/>
  <c r="F8"/>
  <c r="H8"/>
  <c r="F66"/>
  <c r="H66"/>
  <c r="F13"/>
  <c r="H13"/>
  <c r="F12"/>
  <c r="H12"/>
  <c r="F27"/>
  <c r="H27"/>
  <c r="F76"/>
  <c r="H76"/>
  <c r="F10"/>
  <c r="H10"/>
  <c r="F44"/>
  <c r="H44"/>
  <c r="F75"/>
  <c r="H75"/>
  <c r="F7"/>
  <c r="H7"/>
  <c r="F15"/>
  <c r="H15"/>
  <c r="F68"/>
  <c r="H68"/>
  <c r="F61"/>
  <c r="H61"/>
  <c r="F17"/>
  <c r="H17"/>
  <c r="F78"/>
  <c r="H78"/>
  <c r="F77"/>
  <c r="H77"/>
  <c r="F42"/>
  <c r="H42"/>
  <c r="F67"/>
  <c r="H67"/>
  <c r="F54"/>
  <c r="H54"/>
  <c r="F9"/>
  <c r="H9"/>
  <c r="F19"/>
  <c r="H19"/>
  <c r="F23"/>
  <c r="H23"/>
  <c r="F20"/>
  <c r="H20"/>
  <c r="F79"/>
  <c r="H79"/>
  <c r="F41"/>
  <c r="H41"/>
  <c r="F11"/>
  <c r="H11"/>
  <c r="F55"/>
  <c r="H55"/>
  <c r="F62"/>
  <c r="H62"/>
  <c r="F63"/>
  <c r="H63"/>
  <c r="F57"/>
  <c r="H57"/>
  <c r="F71"/>
  <c r="H71"/>
  <c r="F56"/>
  <c r="H56"/>
  <c r="F85"/>
  <c r="H85"/>
  <c r="F52"/>
  <c r="H52"/>
  <c r="F38"/>
  <c r="H38"/>
  <c r="F74"/>
  <c r="H74"/>
  <c r="F53"/>
  <c r="H53"/>
  <c r="F22"/>
  <c r="H22"/>
  <c r="F69"/>
  <c r="H69"/>
  <c r="F45"/>
  <c r="H45"/>
  <c r="F83"/>
  <c r="H83"/>
  <c r="F37"/>
  <c r="H37"/>
  <c r="F64"/>
  <c r="H64"/>
  <c r="F82"/>
  <c r="H82"/>
  <c r="F39"/>
  <c r="H39"/>
  <c r="F16"/>
  <c r="H16"/>
  <c r="F18"/>
  <c r="H18"/>
  <c r="F24"/>
  <c r="H24"/>
  <c r="F84"/>
  <c r="H84"/>
  <c r="F80"/>
  <c r="H80"/>
  <c r="F14"/>
  <c r="H14"/>
  <c r="G36" i="2"/>
  <c r="G283"/>
  <c r="H88" i="1"/>
  <c r="G14" i="2"/>
  <c r="G309"/>
  <c r="G21"/>
  <c r="G43"/>
  <c r="G74"/>
  <c r="G230"/>
  <c r="G269"/>
  <c r="F309"/>
  <c r="G53"/>
  <c r="G52"/>
  <c r="E52"/>
  <c r="G288"/>
  <c r="E123"/>
  <c r="E43"/>
  <c r="E189"/>
  <c r="E63"/>
  <c r="G48"/>
  <c r="G107"/>
  <c r="G149"/>
  <c r="G148"/>
  <c r="E148"/>
  <c r="F85"/>
  <c r="E107"/>
  <c r="E220"/>
  <c r="E104"/>
  <c r="D309"/>
  <c r="G161"/>
  <c r="G212"/>
  <c r="G210"/>
  <c r="G290"/>
  <c r="G294"/>
  <c r="G292"/>
  <c r="G301"/>
  <c r="G300"/>
  <c r="G206"/>
  <c r="G70"/>
  <c r="G69"/>
  <c r="E69"/>
  <c r="F88" i="1"/>
  <c r="H90"/>
  <c r="E244" i="2"/>
  <c r="E309"/>
  <c r="G311"/>
  <c r="E74"/>
  <c r="E143"/>
  <c r="E85"/>
  <c r="G255"/>
</calcChain>
</file>

<file path=xl/sharedStrings.xml><?xml version="1.0" encoding="utf-8"?>
<sst xmlns="http://schemas.openxmlformats.org/spreadsheetml/2006/main" count="392" uniqueCount="337">
  <si>
    <t xml:space="preserve">                                                                                                                                                                                                             </t>
  </si>
  <si>
    <t>evidence kanalizací</t>
  </si>
  <si>
    <t>Ostatní nedaňové příjmy (prodej senior karet apod.)</t>
  </si>
  <si>
    <t>Technické služby - příspěvek na investice</t>
  </si>
  <si>
    <t>propagace, prezentace, inzerce, tisk letáků, spolupráce - Lašská brána</t>
  </si>
  <si>
    <t>projektové přípravy, zpracování projektů, žádostí o dotace</t>
  </si>
  <si>
    <t xml:space="preserve">údržba svozových míst </t>
  </si>
  <si>
    <t>Příjmy z prodeje krátk. a drobného dlouhodobého majetku</t>
  </si>
  <si>
    <t>Splátky úvěru z roku 2008</t>
  </si>
  <si>
    <t>Splátky úvěru z roku 2010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</si>
  <si>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</si>
  <si>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</si>
  <si>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</si>
  <si>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</si>
  <si>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</si>
  <si>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program prevence kriminality</t>
  </si>
  <si>
    <t xml:space="preserve">MŠ Kamarád - příspěvek na provozní činnost </t>
  </si>
  <si>
    <t>Příjmy z podílu na zisku a dividend</t>
  </si>
  <si>
    <t>Městská policie - pokuty</t>
  </si>
  <si>
    <t>dohody o provedení práce</t>
  </si>
  <si>
    <t>Splátky úvěru z roku 2012</t>
  </si>
  <si>
    <t>družební styk</t>
  </si>
  <si>
    <t>dílčí úpravy plynovodních řádů v majetku města</t>
  </si>
  <si>
    <t>ostatní náklady v rámci MPR</t>
  </si>
  <si>
    <t>společenské akce ve školství</t>
  </si>
  <si>
    <t>úpravy drobných vodních toků</t>
  </si>
  <si>
    <t>sociální fond</t>
  </si>
  <si>
    <t>přibližování a těžba dřeva, pěstební a výchovné práce, ost. služby, ostatní náklady-chemikálie, nákup sazenic, provoz auta, oprava cest a oplocenek atd.</t>
  </si>
  <si>
    <t xml:space="preserve">Rozpočtové výdaje </t>
  </si>
  <si>
    <t>Činnost muzeí a galerií</t>
  </si>
  <si>
    <t>platba firmě  za odvoz TDO</t>
  </si>
  <si>
    <t>Příjmy z pronájmu ostatních nemovitostí a jejich částí</t>
  </si>
  <si>
    <t>Péče o vzhled obcí a veřej.zeleň</t>
  </si>
  <si>
    <t>Pečovatelská služba</t>
  </si>
  <si>
    <t>Klub důchodců</t>
  </si>
  <si>
    <t>Městská policie + program prevence kriminality</t>
  </si>
  <si>
    <t>Požární ochrana</t>
  </si>
  <si>
    <t>Místní zastupitelské orgány</t>
  </si>
  <si>
    <t>Činnost místní správy</t>
  </si>
  <si>
    <t>Další poplatky</t>
  </si>
  <si>
    <t>Z tuzemska :</t>
  </si>
  <si>
    <t>Financování (součet za třídu 8):</t>
  </si>
  <si>
    <t>koupaliště - opravy a údržba</t>
  </si>
  <si>
    <t>Sankční platby přijaté od jiných subjektů</t>
  </si>
  <si>
    <t>Elektronické aukce</t>
  </si>
  <si>
    <t>rezerva - RO</t>
  </si>
  <si>
    <t>Poplatek za provozovaný výherní hrací přístroj - odvod</t>
  </si>
  <si>
    <t>Ostatní sociální péče a pomoc mládeži</t>
  </si>
  <si>
    <t>Technické služby - příspěvek na provozní činnost</t>
  </si>
  <si>
    <t>mimořádné pohřby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</si>
  <si>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</si>
  <si>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</si>
  <si>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</si>
  <si>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</si>
  <si>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ostatní finanční operace - platba daně z příjmů právnických osob za obce</t>
  </si>
  <si>
    <t>náhrady mezd v době nemoci</t>
  </si>
  <si>
    <t xml:space="preserve">Příjmy z nájmu obecních bytů a nebytových prostor </t>
  </si>
  <si>
    <t xml:space="preserve">Městská knihovna - příjem ze zápisného, pokut </t>
  </si>
  <si>
    <t>Záležitosti sdělovacích prostředků</t>
  </si>
  <si>
    <t>Ostatní služby a činnosti v oblasti soc. prevence</t>
  </si>
  <si>
    <t>úhrada výdajů souvisejících s výkonem opatrovnictví</t>
  </si>
  <si>
    <t>Neinvestiční přijaté transfery ze státního rozpočtu v rámci souhrnného dotačního vztahu</t>
  </si>
  <si>
    <t>kulturní akce včetně služeb</t>
  </si>
  <si>
    <t>školení</t>
  </si>
  <si>
    <t>Platby daní a poplatků státnímu rozpočtu</t>
  </si>
  <si>
    <t>příspěvek na provoz Pečovatelské služby</t>
  </si>
  <si>
    <t>Nebytové hospodářství</t>
  </si>
  <si>
    <t>správa budov</t>
  </si>
  <si>
    <t>povinné pojistné na úrazové pojištění</t>
  </si>
  <si>
    <t>označování ulic a veřejného prostranství názvy</t>
  </si>
  <si>
    <t>nájmy pozemků placené městem</t>
  </si>
  <si>
    <t>webové stránky města vč.poplatku za doménovou kouli</t>
  </si>
  <si>
    <t>infokanál</t>
  </si>
  <si>
    <t>pohoštění a věcné dary</t>
  </si>
  <si>
    <t>Činnost místní správy - OISM</t>
  </si>
  <si>
    <t>Činnost místní správy - tajemník MÚ</t>
  </si>
  <si>
    <t>loutkové divadlo - plyn</t>
  </si>
  <si>
    <t>poskytnutí  finančního daru ZO Českého svazu ochránců přírody Bartošovice</t>
  </si>
  <si>
    <t>Činnost místní správy - Kancelář vedení města</t>
  </si>
  <si>
    <t>Příjem z věcných břemen</t>
  </si>
  <si>
    <t>příprava rekultivace skládky Skotnice</t>
  </si>
  <si>
    <t>dárkové poukázky pro výherce webových fotosoutěží</t>
  </si>
  <si>
    <t>měření znečištění vod v souvislosti s kanalizací Prchalov</t>
  </si>
  <si>
    <t>Zachování a obnova kult.památek - OISM</t>
  </si>
  <si>
    <t>budova Piaristického kláštera</t>
  </si>
  <si>
    <t>Hlášení - městský rozhlas</t>
  </si>
  <si>
    <t>mzdy včetně odvodů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</si>
  <si>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</si>
  <si>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</si>
  <si>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</si>
  <si>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činnost dětského zastupitelstva</t>
  </si>
  <si>
    <t>VFP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</si>
  <si>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</si>
  <si>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</si>
  <si>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</si>
  <si>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</si>
  <si>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</si>
  <si>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</si>
  <si>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</si>
  <si>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</si>
  <si>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</si>
  <si>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</si>
  <si>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</si>
  <si>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</si>
  <si>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</si>
  <si>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</si>
  <si>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</si>
  <si>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</si>
  <si>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</si>
  <si>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</si>
  <si>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</si>
  <si>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</si>
  <si>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</si>
  <si>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</si>
  <si>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</si>
  <si>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</si>
  <si>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městský mobiliář</t>
  </si>
  <si>
    <t>Odvod z výtěžku z provozování VHP</t>
  </si>
  <si>
    <t>Daň z příjmu fyzických osob z kapitálových výnosů</t>
  </si>
  <si>
    <t>Správní poplatky (stavební úřad, matrika, životní prostředí)</t>
  </si>
  <si>
    <t>Místní poplatek ze psů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</si>
  <si>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</si>
  <si>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</si>
  <si>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</si>
  <si>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</si>
  <si>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</si>
  <si>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 xml:space="preserve">příspěvky(granty) </t>
  </si>
  <si>
    <t>MŠ Pionýrů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</si>
  <si>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</si>
  <si>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</si>
  <si>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</si>
  <si>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</si>
  <si>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</si>
  <si>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Daň z příjmu právnických osob</t>
  </si>
  <si>
    <t>Daň z nemovitostí</t>
  </si>
  <si>
    <t>Daň z přidané hodnoty</t>
  </si>
  <si>
    <t>2.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</si>
  <si>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</si>
  <si>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</si>
  <si>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</si>
  <si>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</si>
  <si>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</si>
  <si>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</si>
  <si>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Změna stavu krátkodobých prostředků na bankovních účtech</t>
  </si>
  <si>
    <t>Příjmy z prodeje pozemků</t>
  </si>
  <si>
    <t>OV Prchalov</t>
  </si>
  <si>
    <t>OV Hájov, OV Prchalov</t>
  </si>
  <si>
    <t>OV Hájov, KD</t>
  </si>
  <si>
    <t>mzdový fond</t>
  </si>
  <si>
    <t>odvody na soc. a zdrav. pojištění</t>
  </si>
  <si>
    <t>provoz rodného domku, propagační materiál, galerie na radnici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</si>
  <si>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</si>
  <si>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</si>
  <si>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</si>
  <si>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</si>
  <si>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</si>
  <si>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</si>
  <si>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Odvody za odnětí půdy ze zemědělského půdního fondu</t>
  </si>
  <si>
    <t>Městské inf.centrum-občanský servis (kopírování, internet atd.)</t>
  </si>
  <si>
    <t>obsluha mlýnského náhonu</t>
  </si>
  <si>
    <t xml:space="preserve">kontejnery na zeleň </t>
  </si>
  <si>
    <t>Pojištění funkčně nespecifikované - souhrnné pojištění</t>
  </si>
  <si>
    <t>výdaje spojené s pořízením znal.posudků a PD (SÚ)</t>
  </si>
  <si>
    <t>poplatky související s majetkem města (OFK)</t>
  </si>
  <si>
    <t>poplatky souv. s nakládáním a prodejem majetku(OISM)</t>
  </si>
  <si>
    <t>poplatky související s prodejem majetku(ORM)</t>
  </si>
  <si>
    <t>Ostatní příjmy z vlastní činnosti - mzdy</t>
  </si>
  <si>
    <t>likvidace vod z kompostárny</t>
  </si>
  <si>
    <t>opravy kanalizací všeobecně</t>
  </si>
  <si>
    <t>koupaliště - provozní náklady</t>
  </si>
  <si>
    <t>příspěvky z rozpočtu města na MPR</t>
  </si>
  <si>
    <t>kontrolní číslo</t>
  </si>
  <si>
    <t>srážková voda na parkovišti (před DPS)</t>
  </si>
  <si>
    <t>Zachování a obnova kult. památek - ORM</t>
  </si>
  <si>
    <t>energie - radnice</t>
  </si>
  <si>
    <t>Odborné sociální poradenství</t>
  </si>
  <si>
    <t>příspěvky organizacím (v návaznosti na příjmy z loterií)</t>
  </si>
  <si>
    <t>v tis. Kč</t>
  </si>
  <si>
    <t>monitoring - rekultivace území skládky na Točně</t>
  </si>
  <si>
    <t>programové vybavení do 60 tis.Kč</t>
  </si>
  <si>
    <t>programové vybavení nad 60 tis.Kč</t>
  </si>
  <si>
    <t>ostatní (cestovné, příspěvek SMOCR atd.)</t>
  </si>
  <si>
    <t>materiál (ochranné pomůcky, materiál kancelářský a čistící, drobný majetek do 40 tis. Kč,knihy, časopisy atd.)</t>
  </si>
  <si>
    <t>pohonné hmoty</t>
  </si>
  <si>
    <t>služby (poštovné, poplatky, nájemné, aktualizace programů atd.)</t>
  </si>
  <si>
    <t>opravy a údržba (uvnitř budovy, opravy aut, opravy nábytku - renovace)</t>
  </si>
  <si>
    <t>revize budovy radnice</t>
  </si>
  <si>
    <t>Finanční vypořádání z roku předcházejícího (vratky účelových dotací)</t>
  </si>
  <si>
    <t>dotace na zabezpečení územně dopravní obslužnosti</t>
  </si>
  <si>
    <t>elektronická aukce - plyn</t>
  </si>
  <si>
    <t>dotace na regeneraci MPR</t>
  </si>
  <si>
    <t>Příjmy z pronájmu ostatních nemovitostí a jejich částí - krátkodobý pronájem v PK</t>
  </si>
  <si>
    <t>Pronájem bytu - hasičárna</t>
  </si>
  <si>
    <t>Daň z příjmu právnických osob za obce</t>
  </si>
  <si>
    <t>poplatek za provozování kanalizce a ČOV na Hájově</t>
  </si>
  <si>
    <t>Operace z peněžních účtů nemající charakter příjmů a výdajů</t>
  </si>
  <si>
    <t>poplatky účtu v ČSOB</t>
  </si>
  <si>
    <t>Platba od SMMP - za umístění systému pro společnou anténu</t>
  </si>
  <si>
    <t>ZŠ Jičínská - příspěvek na provozní činnost</t>
  </si>
  <si>
    <t>poplatek za provozování kanalizace na ul. Hukvaldská a Myslbekova</t>
  </si>
  <si>
    <t xml:space="preserve">sítě městského rozhlasu </t>
  </si>
  <si>
    <t>příspěvky společenským org. na základě vyhlášených podmínek</t>
  </si>
  <si>
    <t>splátky úroků - úvěr z roku 2008</t>
  </si>
  <si>
    <t>splátky úroků - úvěr z roku 2010</t>
  </si>
  <si>
    <t>splátky úroků - úvěr z roku 2012</t>
  </si>
  <si>
    <t>Příjmová část rozpočtu města Příbora na rok 2016</t>
  </si>
  <si>
    <t>Dotace na realizaci Piaristických zahrad</t>
  </si>
  <si>
    <t xml:space="preserve">Rodný domek S. Freuda  - příjem ze vstupného </t>
  </si>
  <si>
    <t>Výstavba a údržba místních inženýrských sítí</t>
  </si>
  <si>
    <t>Třídy 8 - financování v rozpočtu města Příbora na rok 2016</t>
  </si>
  <si>
    <t>Výdajová část rozpočtu města Příbora na rok 2016</t>
  </si>
  <si>
    <t>program regenerace MPR - vlastní prostředky k dotaci</t>
  </si>
  <si>
    <t>péče o vzhled obcí a veřejnou zeleň (včetně deratizace, odstranění křídlatky)</t>
  </si>
  <si>
    <t>elektronická aukce - EE</t>
  </si>
  <si>
    <t>Ochrana obyvatelstva</t>
  </si>
  <si>
    <t>příprava na krizové situace</t>
  </si>
  <si>
    <t>Krizové řízení na územní úrovni</t>
  </si>
  <si>
    <t>řešení krizových situací a odstaňování následků</t>
  </si>
  <si>
    <t>geografický informační systém</t>
  </si>
  <si>
    <t xml:space="preserve">opravy a údržba budovy radnice </t>
  </si>
  <si>
    <t>opravy a údržba bytového fondu a neb. prostor, další služby</t>
  </si>
  <si>
    <t>autorská práva na kresby V. Jiránka</t>
  </si>
  <si>
    <t>turistické informační centrum - vybavení, expozice</t>
  </si>
  <si>
    <t>oprava komunikace mezi obchvatem a Boroveckými rybníky</t>
  </si>
  <si>
    <t>SÚ obecního domu na Prchalově</t>
  </si>
  <si>
    <t>zahrada PK - 2. etapa - propojení zahrad s ul. K. Čapka</t>
  </si>
  <si>
    <t xml:space="preserve">rekonstrukce VO na sídlišti Benátky </t>
  </si>
  <si>
    <t xml:space="preserve">územní studie zastavitelné plochy Z69 a navazujících ploch v k.ú. Klokočov </t>
  </si>
  <si>
    <t>geodetické zaměření nezaměřených ohradních zdí v MPR</t>
  </si>
  <si>
    <t>stavební úpravy hřbitova - parkoviště</t>
  </si>
  <si>
    <t>herní a sportovní prvky</t>
  </si>
  <si>
    <t>rekonstrukce KD</t>
  </si>
  <si>
    <t>výkupy pozemků</t>
  </si>
  <si>
    <t>schválené financování - ZM 17.12.2015</t>
  </si>
  <si>
    <t>audit SMMP s.r.o.</t>
  </si>
  <si>
    <t>Dotace - Památník letců MIG 15</t>
  </si>
  <si>
    <t>Dotace turistickému informačnímu centru</t>
  </si>
  <si>
    <t>Záležitosti kultury - přijaté neinvestiční dary</t>
  </si>
  <si>
    <t>Česká spořitelna - vyúčtování služeb</t>
  </si>
  <si>
    <t xml:space="preserve">Požární ochrana - náhrada </t>
  </si>
  <si>
    <t>Ostatní správa v průmyslu, obchodu a stav. - sankční platba</t>
  </si>
  <si>
    <t>Bytové hospodářství - penalizační faktura</t>
  </si>
  <si>
    <t>odvod FÚ za porušení rozpočtové kázně - penále za prodlení</t>
  </si>
  <si>
    <t>Vratka účelových prostředků poskytnutých TS v roce 2015</t>
  </si>
  <si>
    <t>výdaje související s projektem Kotlíkové dotace</t>
  </si>
  <si>
    <t>ZŠ Jičínská - snížení energetické náročnosti budovy</t>
  </si>
  <si>
    <t>zhotovení uměleckého díla - příborský rodák - akademický sochař Juráň</t>
  </si>
  <si>
    <t>pasport + manuál veřejného prostranství</t>
  </si>
  <si>
    <t>zpracování Plánu odpadového hospodářství 2016-2020</t>
  </si>
  <si>
    <t>realizace aleje ke sv. Jánu</t>
  </si>
  <si>
    <t>Odvod z investičního fondu TS</t>
  </si>
  <si>
    <t>Městská policie - platby od okolních obcí za vykonané služby</t>
  </si>
  <si>
    <t>Zachování a obnova kult.památek - OBNF</t>
  </si>
  <si>
    <t>úprava povrchů ulic Křivá, Tržní a Pod Hradbami</t>
  </si>
  <si>
    <t>rekonstrukce části ul. Úzké</t>
  </si>
  <si>
    <t xml:space="preserve">lávka přes Lubinu </t>
  </si>
  <si>
    <t>sanace sesuvu v místní části Hájov</t>
  </si>
  <si>
    <t>úhrada el. energie - informační tabule u aut. zastávek</t>
  </si>
  <si>
    <t>instalace nového autobusového přístřešku na aut. zastávce U Tatry</t>
  </si>
  <si>
    <t>rekonstrukce kanalizace na ul. Myslbekově</t>
  </si>
  <si>
    <t>zahrada PK - 1. etapa</t>
  </si>
  <si>
    <t>zástavba lokality za školou Npor. Loma</t>
  </si>
  <si>
    <t>Činnost místní správy - OBNF</t>
  </si>
  <si>
    <t>SÚ radnice - energetické úspory (PD)</t>
  </si>
  <si>
    <t>dětské zastupitelstvo</t>
  </si>
  <si>
    <t>poplatek za web, služby infokanál, soutěže</t>
  </si>
  <si>
    <t>koupaliště - mobiliář</t>
  </si>
  <si>
    <t>zahrada PK - osvětlení, ozvučení, inteligentní lavička</t>
  </si>
  <si>
    <t>finanční dar na reprezentaci v lovu ryb</t>
  </si>
  <si>
    <t>úklidové služby, udržbařské práce, nákup materiálu</t>
  </si>
  <si>
    <t>Budova radnice - vratka energií</t>
  </si>
  <si>
    <t>Náklady řízení</t>
  </si>
  <si>
    <t>koncepce tepelného hospodářství</t>
  </si>
  <si>
    <t>objekt Dukelská - energetická opatření</t>
  </si>
  <si>
    <t>energie - č.p.118 + ostatní</t>
  </si>
  <si>
    <t>Klub důchodců - vratka energií</t>
  </si>
  <si>
    <t>rekonstrukce chodníků na spodním sídlišti</t>
  </si>
  <si>
    <t>výkup stavby</t>
  </si>
  <si>
    <t>SÚ radnice - PD TIC</t>
  </si>
  <si>
    <t>finanční dar - Řemeslo má zlaté dno</t>
  </si>
  <si>
    <t>finanční dar - Nadační fond Gaudeamus</t>
  </si>
  <si>
    <t>nákup defibrilátoru - 1 ks</t>
  </si>
  <si>
    <t>věcná břemena - pasívní</t>
  </si>
  <si>
    <t xml:space="preserve">Piaristický klášter - vyúčtování a vratky energií </t>
  </si>
  <si>
    <t>Nebytové hospodářství - energie</t>
  </si>
  <si>
    <t>opravy místních komunikací (+ svislé a vodorovné dopravní značení)</t>
  </si>
  <si>
    <t xml:space="preserve">nasvětlení přechodů silnic II. A III. třídy </t>
  </si>
  <si>
    <t>Dotace - MPR</t>
  </si>
  <si>
    <t>finanční příspěvek církvi (mříže do kostela)</t>
  </si>
  <si>
    <t>chodník kpt. Jaroše</t>
  </si>
  <si>
    <t>optický kabel mezi úřadem a čp.118, vnitřní síť úřadu</t>
  </si>
  <si>
    <t xml:space="preserve">pořízení hasičského auta </t>
  </si>
  <si>
    <t>Kulturní dům - provoz + ostatní záležitosti</t>
  </si>
  <si>
    <t>schválená 1. změna rozpočtu - ZM 23.3.2016</t>
  </si>
  <si>
    <t>Schválená 2. změna rozpočtu - ZM 19.5.2016</t>
  </si>
  <si>
    <t>stavební úpravy budovy č.p. 35</t>
  </si>
  <si>
    <t>finanční dar na archeologickou publikaci</t>
  </si>
  <si>
    <t>Piaristický klášter - dohoda o provedení práce</t>
  </si>
  <si>
    <t>Přijaté nekapitálové příspěvky a náhrady</t>
  </si>
  <si>
    <t>Ostatní přijaté vratky transferů</t>
  </si>
  <si>
    <t>Nebytové hospodářství - krátkodobý pronájem PZ</t>
  </si>
  <si>
    <t>Nebytové hospodářství - krátkodobý pronájem Hájov</t>
  </si>
  <si>
    <t xml:space="preserve">OV Hájov - výběr vstupného </t>
  </si>
  <si>
    <t>Rodný domek S. Freda - vyúčtování energií</t>
  </si>
  <si>
    <t>Neinvestiční přijaté transfery od obcí - MP</t>
  </si>
  <si>
    <t>Městská policie - pojistná náhrada</t>
  </si>
  <si>
    <t>Záležitosti kultury - přijatá pojistná náhrada</t>
  </si>
  <si>
    <t>Přijatá pojistná náhrada</t>
  </si>
  <si>
    <t>Historické město roku</t>
  </si>
  <si>
    <t>autobusová zastávka Prchalov U Bönischů - projekt</t>
  </si>
  <si>
    <t>osvětlení na ulici Hřbitovní</t>
  </si>
  <si>
    <t>Dotace - SÚ KD v Příboře</t>
  </si>
  <si>
    <t>Požární ochrana - vyúčtování energií</t>
  </si>
  <si>
    <t>OV Prchalov - vyúčtování energií</t>
  </si>
  <si>
    <t>Místní poplatek z užívání veř.prostr.</t>
  </si>
  <si>
    <t>kontrolní součet</t>
  </si>
  <si>
    <t>měšťanský dům čp. 5</t>
  </si>
  <si>
    <t>měšťanský dům čp. 11</t>
  </si>
  <si>
    <t>měšťanský dům čp. 31</t>
  </si>
  <si>
    <t>měšťanský dům čp. 32</t>
  </si>
  <si>
    <t>kostel sv. Valentina</t>
  </si>
  <si>
    <t>piaristická kolej čp. 50</t>
  </si>
  <si>
    <t>měšťanský dům čp. 9</t>
  </si>
  <si>
    <t>Výkon sociální práce v souladu se zákonem o soc. službách - čerpání dotace</t>
  </si>
  <si>
    <t>radnice čp. 19 - obnova výplní okenních otvorů</t>
  </si>
  <si>
    <t>Schválené příjmy - ZM 17.12.2015</t>
  </si>
  <si>
    <t>Schválená 1. změna rozpočtu - ZM 23.3.2016</t>
  </si>
  <si>
    <t>Návrhy dílčích změn</t>
  </si>
  <si>
    <t>Schválené výdaje - ZM 17.12.2015</t>
  </si>
  <si>
    <t>Senior taxi</t>
  </si>
  <si>
    <t>Neinvestiční dotace ze státního rozp. - Program prevence kriminality</t>
  </si>
  <si>
    <t>senioři - dotační program PPK</t>
  </si>
  <si>
    <t>forenzní značení jízdních kol - dotační program PPK</t>
  </si>
  <si>
    <t>Dotace - propojení ulice K. Čapka se zahradou PK</t>
  </si>
  <si>
    <t>odstraňování následků po přívalových děštích</t>
  </si>
  <si>
    <t>Dotace na výkon sociální práce</t>
  </si>
  <si>
    <t>Návrh na 3. změnu rozpočtu - ZM 23.6.2016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</si>
</sst>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name val="Calibri"/>
      <family val="2"/>
      <charset val="238"/>
    </font>
    <font>
      <i/>
      <sz val="10"/>
      <name val="Calibri"/>
      <family val="2"/>
      <charset val="238"/>
    </font>
    <font>
      <b/>
      <i/>
      <sz val="9"/>
      <name val="Calibri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name val="Calibri"/>
      <family val="2"/>
      <charset val="238"/>
    </font>
    <font>
      <sz val="6"/>
      <name val="Calibri"/>
      <family val="2"/>
      <charset val="238"/>
    </font>
    <font>
      <sz val="7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62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2" fillId="0" borderId="0" xfId="0" applyNumberFormat="1" applyFont="1"/>
    <xf numFmtId="0" fontId="21" fillId="18" borderId="10" xfId="0" applyFont="1" applyFill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2" fillId="0" borderId="10" xfId="0" applyFont="1" applyBorder="1"/>
    <xf numFmtId="0" fontId="22" fillId="0" borderId="10" xfId="0" applyFont="1" applyBorder="1" applyAlignment="1"/>
    <xf numFmtId="0" fontId="24" fillId="0" borderId="0" xfId="0" applyFont="1"/>
    <xf numFmtId="0" fontId="25" fillId="0" borderId="0" xfId="0" applyFont="1" applyAlignment="1">
      <alignment horizontal="right"/>
    </xf>
    <xf numFmtId="0" fontId="20" fillId="0" borderId="0" xfId="0" applyFont="1" applyBorder="1"/>
    <xf numFmtId="0" fontId="26" fillId="0" borderId="0" xfId="0" applyFont="1" applyAlignment="1">
      <alignment wrapText="1"/>
    </xf>
    <xf numFmtId="4" fontId="22" fillId="0" borderId="0" xfId="0" applyNumberFormat="1" applyFont="1"/>
    <xf numFmtId="0" fontId="27" fillId="0" borderId="0" xfId="0" applyFont="1" applyAlignment="1">
      <alignment wrapText="1"/>
    </xf>
    <xf numFmtId="0" fontId="27" fillId="0" borderId="0" xfId="0" applyFont="1"/>
    <xf numFmtId="0" fontId="22" fillId="0" borderId="0" xfId="0" applyFont="1" applyAlignment="1">
      <alignment wrapText="1"/>
    </xf>
    <xf numFmtId="0" fontId="21" fillId="18" borderId="10" xfId="0" applyFont="1" applyFill="1" applyBorder="1" applyAlignment="1">
      <alignment horizontal="right" vertical="center"/>
    </xf>
    <xf numFmtId="0" fontId="20" fillId="0" borderId="0" xfId="0" applyFont="1" applyFill="1"/>
    <xf numFmtId="0" fontId="20" fillId="0" borderId="0" xfId="0" applyFont="1" applyAlignment="1">
      <alignment wrapText="1"/>
    </xf>
    <xf numFmtId="0" fontId="21" fillId="19" borderId="10" xfId="0" applyNumberFormat="1" applyFont="1" applyFill="1" applyBorder="1"/>
    <xf numFmtId="0" fontId="21" fillId="19" borderId="10" xfId="0" applyFont="1" applyFill="1" applyBorder="1" applyAlignment="1">
      <alignment wrapText="1"/>
    </xf>
    <xf numFmtId="0" fontId="22" fillId="0" borderId="10" xfId="0" applyFont="1" applyBorder="1" applyAlignment="1">
      <alignment wrapText="1"/>
    </xf>
    <xf numFmtId="4" fontId="20" fillId="0" borderId="0" xfId="0" applyNumberFormat="1" applyFont="1"/>
    <xf numFmtId="0" fontId="21" fillId="0" borderId="10" xfId="0" applyNumberFormat="1" applyFont="1" applyFill="1" applyBorder="1"/>
    <xf numFmtId="0" fontId="22" fillId="0" borderId="10" xfId="0" applyFont="1" applyFill="1" applyBorder="1" applyAlignment="1">
      <alignment wrapText="1"/>
    </xf>
    <xf numFmtId="0" fontId="22" fillId="0" borderId="10" xfId="0" applyNumberFormat="1" applyFont="1" applyFill="1" applyBorder="1"/>
    <xf numFmtId="0" fontId="22" fillId="16" borderId="10" xfId="0" applyFont="1" applyFill="1" applyBorder="1" applyAlignment="1">
      <alignment wrapText="1"/>
    </xf>
    <xf numFmtId="0" fontId="22" fillId="16" borderId="10" xfId="0" applyNumberFormat="1" applyFont="1" applyFill="1" applyBorder="1"/>
    <xf numFmtId="4" fontId="22" fillId="16" borderId="10" xfId="0" applyNumberFormat="1" applyFont="1" applyFill="1" applyBorder="1" applyAlignment="1">
      <alignment wrapText="1"/>
    </xf>
    <xf numFmtId="0" fontId="22" fillId="0" borderId="0" xfId="0" applyFont="1" applyBorder="1"/>
    <xf numFmtId="0" fontId="22" fillId="0" borderId="0" xfId="0" applyFont="1" applyBorder="1" applyAlignment="1">
      <alignment wrapText="1"/>
    </xf>
    <xf numFmtId="0" fontId="21" fillId="20" borderId="10" xfId="0" applyFont="1" applyFill="1" applyBorder="1"/>
    <xf numFmtId="0" fontId="21" fillId="20" borderId="10" xfId="0" applyNumberFormat="1" applyFont="1" applyFill="1" applyBorder="1"/>
    <xf numFmtId="0" fontId="22" fillId="20" borderId="10" xfId="0" applyFont="1" applyFill="1" applyBorder="1" applyAlignment="1">
      <alignment wrapText="1"/>
    </xf>
    <xf numFmtId="4" fontId="24" fillId="0" borderId="0" xfId="0" applyNumberFormat="1" applyFont="1"/>
    <xf numFmtId="4" fontId="22" fillId="20" borderId="10" xfId="0" applyNumberFormat="1" applyFont="1" applyFill="1" applyBorder="1" applyAlignment="1">
      <alignment wrapText="1"/>
    </xf>
    <xf numFmtId="0" fontId="21" fillId="20" borderId="0" xfId="0" applyNumberFormat="1" applyFont="1" applyFill="1" applyBorder="1"/>
    <xf numFmtId="4" fontId="22" fillId="20" borderId="0" xfId="0" applyNumberFormat="1" applyFont="1" applyFill="1" applyBorder="1" applyAlignment="1">
      <alignment wrapText="1"/>
    </xf>
    <xf numFmtId="0" fontId="21" fillId="0" borderId="10" xfId="0" applyFont="1" applyBorder="1"/>
    <xf numFmtId="0" fontId="21" fillId="0" borderId="0" xfId="0" applyFont="1" applyBorder="1"/>
    <xf numFmtId="0" fontId="22" fillId="16" borderId="0" xfId="0" applyNumberFormat="1" applyFont="1" applyFill="1" applyBorder="1"/>
    <xf numFmtId="4" fontId="22" fillId="0" borderId="0" xfId="0" applyNumberFormat="1" applyFont="1" applyBorder="1"/>
    <xf numFmtId="0" fontId="22" fillId="0" borderId="10" xfId="0" applyNumberFormat="1" applyFont="1" applyBorder="1"/>
    <xf numFmtId="0" fontId="22" fillId="16" borderId="10" xfId="0" applyFont="1" applyFill="1" applyBorder="1" applyAlignment="1">
      <alignment horizontal="left" wrapText="1"/>
    </xf>
    <xf numFmtId="0" fontId="22" fillId="20" borderId="0" xfId="0" applyFont="1" applyFill="1" applyBorder="1" applyAlignment="1">
      <alignment wrapText="1"/>
    </xf>
    <xf numFmtId="4" fontId="21" fillId="20" borderId="0" xfId="0" applyNumberFormat="1" applyFont="1" applyFill="1" applyBorder="1" applyAlignment="1">
      <alignment wrapText="1"/>
    </xf>
    <xf numFmtId="0" fontId="21" fillId="0" borderId="0" xfId="0" applyFont="1" applyBorder="1" applyAlignment="1">
      <alignment wrapText="1"/>
    </xf>
    <xf numFmtId="0" fontId="22" fillId="0" borderId="0" xfId="0" applyNumberFormat="1" applyFont="1" applyBorder="1"/>
    <xf numFmtId="0" fontId="21" fillId="0" borderId="10" xfId="0" applyNumberFormat="1" applyFont="1" applyBorder="1"/>
    <xf numFmtId="0" fontId="22" fillId="16" borderId="0" xfId="0" applyFont="1" applyFill="1" applyBorder="1" applyAlignment="1">
      <alignment wrapText="1"/>
    </xf>
    <xf numFmtId="4" fontId="22" fillId="0" borderId="10" xfId="0" applyNumberFormat="1" applyFont="1" applyBorder="1" applyAlignment="1">
      <alignment wrapText="1"/>
    </xf>
    <xf numFmtId="4" fontId="21" fillId="0" borderId="0" xfId="0" applyNumberFormat="1" applyFont="1" applyFill="1" applyBorder="1" applyAlignment="1">
      <alignment wrapText="1"/>
    </xf>
    <xf numFmtId="4" fontId="22" fillId="0" borderId="0" xfId="0" applyNumberFormat="1" applyFont="1" applyBorder="1" applyAlignment="1">
      <alignment wrapText="1"/>
    </xf>
    <xf numFmtId="0" fontId="21" fillId="20" borderId="10" xfId="0" applyNumberFormat="1" applyFont="1" applyFill="1" applyBorder="1" applyAlignment="1">
      <alignment horizontal="right" vertical="center" wrapText="1"/>
    </xf>
    <xf numFmtId="0" fontId="21" fillId="0" borderId="0" xfId="0" applyNumberFormat="1" applyFont="1" applyBorder="1"/>
    <xf numFmtId="0" fontId="21" fillId="21" borderId="10" xfId="0" applyNumberFormat="1" applyFont="1" applyFill="1" applyBorder="1"/>
    <xf numFmtId="0" fontId="21" fillId="21" borderId="10" xfId="0" applyFont="1" applyFill="1" applyBorder="1" applyAlignment="1">
      <alignment wrapText="1"/>
    </xf>
    <xf numFmtId="0" fontId="20" fillId="18" borderId="10" xfId="0" applyFont="1" applyFill="1" applyBorder="1" applyAlignment="1">
      <alignment wrapText="1"/>
    </xf>
    <xf numFmtId="4" fontId="24" fillId="18" borderId="10" xfId="0" applyNumberFormat="1" applyFont="1" applyFill="1" applyBorder="1" applyAlignment="1">
      <alignment horizontal="right"/>
    </xf>
    <xf numFmtId="0" fontId="24" fillId="0" borderId="0" xfId="0" applyFont="1" applyAlignment="1">
      <alignment wrapText="1"/>
    </xf>
    <xf numFmtId="0" fontId="21" fillId="18" borderId="10" xfId="0" applyFont="1" applyFill="1" applyBorder="1"/>
    <xf numFmtId="0" fontId="21" fillId="0" borderId="0" xfId="0" applyFont="1"/>
    <xf numFmtId="0" fontId="21" fillId="0" borderId="10" xfId="0" applyFont="1" applyFill="1" applyBorder="1" applyAlignment="1">
      <alignment wrapText="1"/>
    </xf>
    <xf numFmtId="0" fontId="22" fillId="0" borderId="10" xfId="0" applyNumberFormat="1" applyFont="1" applyFill="1" applyBorder="1" applyAlignment="1">
      <alignment wrapText="1"/>
    </xf>
    <xf numFmtId="0" fontId="21" fillId="0" borderId="10" xfId="0" applyFont="1" applyBorder="1" applyAlignment="1"/>
    <xf numFmtId="4" fontId="20" fillId="0" borderId="0" xfId="0" applyNumberFormat="1" applyFont="1" applyFill="1" applyBorder="1" applyAlignment="1">
      <alignment horizontal="right"/>
    </xf>
    <xf numFmtId="4" fontId="22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/>
    </xf>
    <xf numFmtId="0" fontId="23" fillId="0" borderId="0" xfId="0" applyFont="1" applyBorder="1"/>
    <xf numFmtId="4" fontId="21" fillId="0" borderId="0" xfId="0" applyNumberFormat="1" applyFont="1"/>
    <xf numFmtId="4" fontId="22" fillId="0" borderId="10" xfId="0" applyNumberFormat="1" applyFont="1" applyBorder="1"/>
    <xf numFmtId="4" fontId="21" fillId="19" borderId="10" xfId="0" applyNumberFormat="1" applyFont="1" applyFill="1" applyBorder="1"/>
    <xf numFmtId="0" fontId="22" fillId="0" borderId="1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 wrapText="1"/>
    </xf>
    <xf numFmtId="0" fontId="23" fillId="0" borderId="0" xfId="0" applyFont="1" applyFill="1"/>
    <xf numFmtId="4" fontId="24" fillId="0" borderId="0" xfId="0" applyNumberFormat="1" applyFont="1" applyFill="1"/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5" fillId="0" borderId="0" xfId="0" applyFont="1" applyBorder="1"/>
    <xf numFmtId="0" fontId="25" fillId="0" borderId="0" xfId="0" applyFont="1" applyBorder="1" applyAlignment="1">
      <alignment wrapText="1"/>
    </xf>
    <xf numFmtId="4" fontId="21" fillId="0" borderId="10" xfId="0" applyNumberFormat="1" applyFont="1" applyFill="1" applyBorder="1"/>
    <xf numFmtId="0" fontId="24" fillId="0" borderId="0" xfId="0" applyFont="1" applyFill="1"/>
    <xf numFmtId="4" fontId="22" fillId="0" borderId="10" xfId="0" applyNumberFormat="1" applyFont="1" applyFill="1" applyBorder="1"/>
    <xf numFmtId="4" fontId="20" fillId="0" borderId="0" xfId="0" applyNumberFormat="1" applyFont="1" applyFill="1"/>
    <xf numFmtId="0" fontId="20" fillId="21" borderId="11" xfId="0" applyFont="1" applyFill="1" applyBorder="1"/>
    <xf numFmtId="2" fontId="24" fillId="21" borderId="11" xfId="0" applyNumberFormat="1" applyFont="1" applyFill="1" applyBorder="1" applyAlignment="1">
      <alignment wrapText="1"/>
    </xf>
    <xf numFmtId="0" fontId="20" fillId="16" borderId="10" xfId="0" applyFont="1" applyFill="1" applyBorder="1"/>
    <xf numFmtId="0" fontId="20" fillId="0" borderId="10" xfId="0" applyFont="1" applyBorder="1"/>
    <xf numFmtId="0" fontId="24" fillId="16" borderId="10" xfId="0" applyFont="1" applyFill="1" applyBorder="1"/>
    <xf numFmtId="0" fontId="20" fillId="21" borderId="11" xfId="0" applyFont="1" applyFill="1" applyBorder="1" applyAlignment="1"/>
    <xf numFmtId="0" fontId="24" fillId="18" borderId="10" xfId="0" applyFont="1" applyFill="1" applyBorder="1"/>
    <xf numFmtId="0" fontId="20" fillId="18" borderId="10" xfId="0" applyFont="1" applyFill="1" applyBorder="1"/>
    <xf numFmtId="0" fontId="24" fillId="18" borderId="10" xfId="0" applyNumberFormat="1" applyFont="1" applyFill="1" applyBorder="1"/>
    <xf numFmtId="2" fontId="21" fillId="18" borderId="10" xfId="0" applyNumberFormat="1" applyFont="1" applyFill="1" applyBorder="1" applyAlignment="1">
      <alignment horizontal="center" vertical="center" wrapText="1"/>
    </xf>
    <xf numFmtId="4" fontId="25" fillId="0" borderId="0" xfId="0" applyNumberFormat="1" applyFont="1"/>
    <xf numFmtId="0" fontId="22" fillId="16" borderId="10" xfId="0" applyFont="1" applyFill="1" applyBorder="1" applyAlignment="1">
      <alignment horizontal="right"/>
    </xf>
    <xf numFmtId="2" fontId="22" fillId="16" borderId="10" xfId="0" applyNumberFormat="1" applyFont="1" applyFill="1" applyBorder="1" applyAlignment="1">
      <alignment wrapText="1"/>
    </xf>
    <xf numFmtId="2" fontId="22" fillId="0" borderId="10" xfId="0" applyNumberFormat="1" applyFont="1" applyBorder="1" applyAlignment="1">
      <alignment wrapText="1"/>
    </xf>
    <xf numFmtId="0" fontId="22" fillId="16" borderId="10" xfId="0" applyFont="1" applyFill="1" applyBorder="1" applyAlignment="1"/>
    <xf numFmtId="0" fontId="22" fillId="16" borderId="12" xfId="0" applyFont="1" applyFill="1" applyBorder="1" applyAlignment="1"/>
    <xf numFmtId="2" fontId="22" fillId="16" borderId="12" xfId="0" applyNumberFormat="1" applyFont="1" applyFill="1" applyBorder="1" applyAlignment="1">
      <alignment wrapText="1"/>
    </xf>
    <xf numFmtId="4" fontId="22" fillId="0" borderId="12" xfId="0" applyNumberFormat="1" applyFont="1" applyBorder="1"/>
    <xf numFmtId="0" fontId="22" fillId="0" borderId="13" xfId="0" applyFont="1" applyBorder="1" applyAlignment="1"/>
    <xf numFmtId="2" fontId="22" fillId="0" borderId="13" xfId="0" applyNumberFormat="1" applyFont="1" applyBorder="1" applyAlignment="1">
      <alignment wrapText="1"/>
    </xf>
    <xf numFmtId="4" fontId="22" fillId="0" borderId="13" xfId="0" applyNumberFormat="1" applyFont="1" applyBorder="1"/>
    <xf numFmtId="0" fontId="24" fillId="21" borderId="14" xfId="0" applyFont="1" applyFill="1" applyBorder="1"/>
    <xf numFmtId="0" fontId="24" fillId="21" borderId="14" xfId="0" applyFont="1" applyFill="1" applyBorder="1" applyAlignment="1"/>
    <xf numFmtId="0" fontId="24" fillId="18" borderId="14" xfId="0" applyFont="1" applyFill="1" applyBorder="1"/>
    <xf numFmtId="0" fontId="24" fillId="18" borderId="11" xfId="0" applyFont="1" applyFill="1" applyBorder="1"/>
    <xf numFmtId="4" fontId="21" fillId="21" borderId="10" xfId="0" applyNumberFormat="1" applyFont="1" applyFill="1" applyBorder="1"/>
    <xf numFmtId="4" fontId="25" fillId="0" borderId="0" xfId="0" applyNumberFormat="1" applyFont="1" applyAlignment="1">
      <alignment horizontal="right"/>
    </xf>
    <xf numFmtId="2" fontId="22" fillId="16" borderId="13" xfId="0" applyNumberFormat="1" applyFont="1" applyFill="1" applyBorder="1" applyAlignment="1">
      <alignment wrapText="1"/>
    </xf>
    <xf numFmtId="0" fontId="22" fillId="16" borderId="13" xfId="0" applyFont="1" applyFill="1" applyBorder="1" applyAlignment="1"/>
    <xf numFmtId="4" fontId="20" fillId="21" borderId="11" xfId="0" applyNumberFormat="1" applyFont="1" applyFill="1" applyBorder="1"/>
    <xf numFmtId="0" fontId="23" fillId="21" borderId="11" xfId="0" applyFont="1" applyFill="1" applyBorder="1"/>
    <xf numFmtId="0" fontId="22" fillId="0" borderId="15" xfId="0" applyFont="1" applyFill="1" applyBorder="1" applyAlignment="1">
      <alignment wrapText="1"/>
    </xf>
    <xf numFmtId="0" fontId="22" fillId="16" borderId="0" xfId="0" applyFont="1" applyFill="1" applyBorder="1" applyAlignment="1">
      <alignment horizontal="left" wrapText="1"/>
    </xf>
    <xf numFmtId="4" fontId="28" fillId="0" borderId="0" xfId="0" applyNumberFormat="1" applyFont="1" applyBorder="1" applyAlignment="1">
      <alignment horizontal="center" wrapText="1"/>
    </xf>
    <xf numFmtId="0" fontId="22" fillId="0" borderId="0" xfId="0" applyFont="1" applyFill="1"/>
    <xf numFmtId="4" fontId="22" fillId="0" borderId="0" xfId="0" applyNumberFormat="1" applyFont="1" applyFill="1"/>
    <xf numFmtId="0" fontId="25" fillId="0" borderId="0" xfId="0" applyFont="1" applyAlignment="1">
      <alignment horizontal="center"/>
    </xf>
    <xf numFmtId="4" fontId="22" fillId="0" borderId="10" xfId="0" applyNumberFormat="1" applyFont="1" applyBorder="1" applyAlignment="1"/>
    <xf numFmtId="0" fontId="25" fillId="0" borderId="0" xfId="0" applyFont="1" applyAlignment="1">
      <alignment horizontal="left"/>
    </xf>
    <xf numFmtId="4" fontId="20" fillId="0" borderId="10" xfId="0" applyNumberFormat="1" applyFont="1" applyBorder="1"/>
    <xf numFmtId="4" fontId="22" fillId="0" borderId="14" xfId="0" applyNumberFormat="1" applyFont="1" applyBorder="1"/>
    <xf numFmtId="4" fontId="24" fillId="18" borderId="14" xfId="0" applyNumberFormat="1" applyFont="1" applyFill="1" applyBorder="1" applyAlignment="1">
      <alignment horizontal="right"/>
    </xf>
    <xf numFmtId="0" fontId="30" fillId="16" borderId="10" xfId="0" applyFont="1" applyFill="1" applyBorder="1" applyAlignment="1"/>
    <xf numFmtId="2" fontId="30" fillId="16" borderId="10" xfId="0" applyNumberFormat="1" applyFont="1" applyFill="1" applyBorder="1" applyAlignment="1">
      <alignment wrapText="1"/>
    </xf>
    <xf numFmtId="4" fontId="30" fillId="0" borderId="10" xfId="0" applyNumberFormat="1" applyFont="1" applyBorder="1"/>
    <xf numFmtId="4" fontId="30" fillId="0" borderId="14" xfId="0" applyNumberFormat="1" applyFont="1" applyBorder="1"/>
    <xf numFmtId="0" fontId="31" fillId="0" borderId="0" xfId="0" applyFont="1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wrapText="1"/>
    </xf>
    <xf numFmtId="4" fontId="22" fillId="0" borderId="10" xfId="0" applyNumberFormat="1" applyFont="1" applyBorder="1" applyAlignment="1">
      <alignment horizontal="center"/>
    </xf>
    <xf numFmtId="4" fontId="22" fillId="18" borderId="10" xfId="0" applyNumberFormat="1" applyFont="1" applyFill="1" applyBorder="1" applyAlignment="1">
      <alignment horizontal="center" vertical="center" wrapText="1"/>
    </xf>
    <xf numFmtId="4" fontId="20" fillId="0" borderId="16" xfId="0" applyNumberFormat="1" applyFont="1" applyBorder="1" applyAlignment="1">
      <alignment horizontal="center" vertical="center"/>
    </xf>
    <xf numFmtId="4" fontId="23" fillId="21" borderId="16" xfId="0" applyNumberFormat="1" applyFont="1" applyFill="1" applyBorder="1"/>
    <xf numFmtId="4" fontId="20" fillId="18" borderId="10" xfId="0" applyNumberFormat="1" applyFont="1" applyFill="1" applyBorder="1" applyAlignment="1">
      <alignment horizontal="right"/>
    </xf>
    <xf numFmtId="0" fontId="20" fillId="0" borderId="0" xfId="0" applyFont="1" applyBorder="1" applyAlignment="1">
      <alignment horizontal="center" vertical="center"/>
    </xf>
    <xf numFmtId="4" fontId="22" fillId="0" borderId="17" xfId="0" applyNumberFormat="1" applyFont="1" applyBorder="1"/>
    <xf numFmtId="4" fontId="22" fillId="0" borderId="18" xfId="0" applyNumberFormat="1" applyFont="1" applyBorder="1"/>
    <xf numFmtId="4" fontId="22" fillId="0" borderId="16" xfId="0" applyNumberFormat="1" applyFont="1" applyBorder="1"/>
    <xf numFmtId="4" fontId="22" fillId="0" borderId="19" xfId="0" applyNumberFormat="1" applyFont="1" applyBorder="1"/>
    <xf numFmtId="4" fontId="24" fillId="18" borderId="11" xfId="0" applyNumberFormat="1" applyFont="1" applyFill="1" applyBorder="1" applyAlignment="1">
      <alignment horizontal="right"/>
    </xf>
    <xf numFmtId="4" fontId="22" fillId="0" borderId="15" xfId="0" applyNumberFormat="1" applyFont="1" applyBorder="1"/>
    <xf numFmtId="0" fontId="23" fillId="21" borderId="10" xfId="0" applyFont="1" applyFill="1" applyBorder="1"/>
    <xf numFmtId="0" fontId="25" fillId="0" borderId="0" xfId="0" applyFont="1"/>
    <xf numFmtId="0" fontId="22" fillId="0" borderId="0" xfId="0" applyFont="1" applyAlignment="1">
      <alignment vertical="top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Alignment="1">
      <alignment horizontal="left"/>
    </xf>
    <xf numFmtId="0" fontId="28" fillId="0" borderId="0" xfId="0" applyFont="1" applyAlignment="1">
      <alignment horizontal="center" wrapText="1"/>
    </xf>
    <xf numFmtId="4" fontId="28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34" fillId="16" borderId="10" xfId="0" applyFont="1" applyFill="1" applyBorder="1" applyAlignment="1"/>
    <xf numFmtId="4" fontId="22" fillId="0" borderId="10" xfId="0" applyNumberFormat="1" applyFont="1" applyBorder="1" applyAlignment="1">
      <alignment horizontal="right" vertical="center"/>
    </xf>
  </cellXfs>
  <cellStyles count="8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Input" xfId="53"/>
    <cellStyle name="Kontrolní buňka" xfId="54" builtinId="23" customBuiltin="1"/>
    <cellStyle name="Linked Cell" xfId="55"/>
    <cellStyle name="Nadpis 1" xfId="56" builtinId="16" customBuiltin="1"/>
    <cellStyle name="Nadpis 2" xfId="57" builtinId="17" customBuiltin="1"/>
    <cellStyle name="Nadpis 3" xfId="58" builtinId="18" customBuiltin="1"/>
    <cellStyle name="Nadpis 4" xfId="59" builtinId="19" customBuiltin="1"/>
    <cellStyle name="Název" xfId="60" builtinId="15" customBuiltin="1"/>
    <cellStyle name="Neutral" xfId="61"/>
    <cellStyle name="Neutrální" xfId="62" builtinId="28" customBuiltin="1"/>
    <cellStyle name="normální" xfId="0" builtinId="0"/>
    <cellStyle name="Note" xfId="63"/>
    <cellStyle name="Output" xfId="64"/>
    <cellStyle name="Poznámka" xfId="65" builtinId="10" customBuiltin="1"/>
    <cellStyle name="Propojená buňka" xfId="66" builtinId="24" customBuiltin="1"/>
    <cellStyle name="Správně" xfId="67" builtinId="26" customBuiltin="1"/>
    <cellStyle name="Text upozornění" xfId="68" builtinId="11" customBuiltin="1"/>
    <cellStyle name="Title" xfId="69"/>
    <cellStyle name="Total" xfId="70"/>
    <cellStyle name="Vstup" xfId="71" builtinId="20" customBuiltin="1"/>
    <cellStyle name="Výpočet" xfId="72" builtinId="22" customBuiltin="1"/>
    <cellStyle name="Výstup" xfId="73" builtinId="21" customBuiltin="1"/>
    <cellStyle name="Vysvětlující text" xfId="74" builtinId="53" customBuiltin="1"/>
    <cellStyle name="Warning Text" xfId="75"/>
    <cellStyle name="Zvýraznění 1" xfId="76" builtinId="29" customBuiltin="1"/>
    <cellStyle name="Zvýraznění 2" xfId="77" builtinId="33" customBuiltin="1"/>
    <cellStyle name="Zvýraznění 3" xfId="78" builtinId="37" customBuiltin="1"/>
    <cellStyle name="Zvýraznění 4" xfId="79" builtinId="41" customBuiltin="1"/>
    <cellStyle name="Zvýraznění 5" xfId="80" builtinId="45" customBuiltin="1"/>
    <cellStyle name="Zvýraznění 6" xfId="8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1"/>
  <sheetViews>
    <sheetView tabSelected="1" view="pageBreakPreview" topLeftCell="A73" zoomScaleNormal="140" zoomScaleSheetLayoutView="120" workbookViewId="0">
      <selection activeCell="H89" sqref="H89"/>
    </sheetView>
  </sheetViews>
  <sheetFormatPr defaultRowHeight="12.75"/>
  <cols>
    <col min="1" max="1" width="5.28515625" style="2" customWidth="1"/>
    <col min="2" max="2" width="7.42578125" style="2" customWidth="1"/>
    <col min="3" max="3" width="47.85546875" style="2" customWidth="1"/>
    <col min="4" max="4" width="11.85546875" style="2" customWidth="1"/>
    <col min="5" max="5" width="11" style="2" bestFit="1" customWidth="1"/>
    <col min="6" max="7" width="11.7109375" style="2" customWidth="1"/>
    <col min="8" max="8" width="11.7109375" style="29" customWidth="1"/>
    <col min="9" max="9" width="9.140625" style="2"/>
    <col min="10" max="10" width="13.140625" style="2" customWidth="1"/>
    <col min="11" max="16384" width="9.140625" style="2"/>
  </cols>
  <sheetData>
    <row r="1" spans="1:8" ht="18.75">
      <c r="A1" s="1" t="s">
        <v>205</v>
      </c>
      <c r="C1" s="1"/>
      <c r="D1" s="84"/>
      <c r="F1" s="17"/>
    </row>
    <row r="2" spans="1:8">
      <c r="A2" s="5"/>
      <c r="B2" s="5"/>
      <c r="C2" s="6"/>
      <c r="D2" s="84"/>
    </row>
    <row r="3" spans="1:8" ht="11.25" customHeight="1">
      <c r="A3" s="5"/>
      <c r="B3" s="5"/>
      <c r="C3" s="5"/>
      <c r="D3" s="79" t="s">
        <v>177</v>
      </c>
      <c r="E3" s="79" t="s">
        <v>177</v>
      </c>
      <c r="F3" s="79" t="s">
        <v>177</v>
      </c>
      <c r="G3" s="79" t="s">
        <v>177</v>
      </c>
      <c r="H3" s="140" t="s">
        <v>177</v>
      </c>
    </row>
    <row r="4" spans="1:8" s="9" customFormat="1" ht="57.75" customHeight="1">
      <c r="A4" s="7" t="s">
        <v>95</v>
      </c>
      <c r="B4" s="7" t="s">
        <v>129</v>
      </c>
      <c r="C4" s="100" t="s">
        <v>130</v>
      </c>
      <c r="D4" s="80" t="s">
        <v>325</v>
      </c>
      <c r="E4" s="80" t="s">
        <v>326</v>
      </c>
      <c r="F4" s="80" t="s">
        <v>294</v>
      </c>
      <c r="G4" s="80" t="s">
        <v>327</v>
      </c>
      <c r="H4" s="141" t="s">
        <v>336</v>
      </c>
    </row>
    <row r="5" spans="1:8" s="9" customFormat="1" ht="18" customHeight="1">
      <c r="A5" s="10"/>
      <c r="B5" s="10"/>
      <c r="C5" s="11"/>
      <c r="G5" s="145"/>
      <c r="H5" s="142"/>
    </row>
    <row r="6" spans="1:8" s="12" customFormat="1" ht="15.75">
      <c r="A6" s="112" t="s">
        <v>131</v>
      </c>
      <c r="B6" s="91"/>
      <c r="C6" s="92" t="s">
        <v>132</v>
      </c>
      <c r="D6" s="91"/>
      <c r="E6" s="121"/>
      <c r="F6" s="121"/>
      <c r="G6" s="121"/>
      <c r="H6" s="143"/>
    </row>
    <row r="7" spans="1:8">
      <c r="A7" s="93"/>
      <c r="B7" s="102">
        <v>1111</v>
      </c>
      <c r="C7" s="103" t="s">
        <v>52</v>
      </c>
      <c r="D7" s="77">
        <v>18160</v>
      </c>
      <c r="E7" s="77">
        <v>18160</v>
      </c>
      <c r="F7" s="77">
        <f t="shared" ref="F7:F20" si="0">SUM(E7:E7)</f>
        <v>18160</v>
      </c>
      <c r="G7" s="111"/>
      <c r="H7" s="77">
        <f>SUM(F7:G7)</f>
        <v>18160</v>
      </c>
    </row>
    <row r="8" spans="1:8" ht="13.5" customHeight="1">
      <c r="A8" s="93"/>
      <c r="B8" s="102">
        <v>1112</v>
      </c>
      <c r="C8" s="103" t="s">
        <v>156</v>
      </c>
      <c r="D8" s="77">
        <v>500</v>
      </c>
      <c r="E8" s="77">
        <v>500</v>
      </c>
      <c r="F8" s="77">
        <f t="shared" si="0"/>
        <v>500</v>
      </c>
      <c r="G8" s="77"/>
      <c r="H8" s="77">
        <f t="shared" ref="H8:H20" si="1">SUM(F8:G8)</f>
        <v>500</v>
      </c>
    </row>
    <row r="9" spans="1:8">
      <c r="A9" s="94"/>
      <c r="B9" s="13">
        <v>1113</v>
      </c>
      <c r="C9" s="104" t="s">
        <v>118</v>
      </c>
      <c r="D9" s="77">
        <v>2150</v>
      </c>
      <c r="E9" s="77">
        <v>2150</v>
      </c>
      <c r="F9" s="77">
        <f t="shared" si="0"/>
        <v>2150</v>
      </c>
      <c r="G9" s="77"/>
      <c r="H9" s="77">
        <f t="shared" si="1"/>
        <v>2150</v>
      </c>
    </row>
    <row r="10" spans="1:8">
      <c r="A10" s="93"/>
      <c r="B10" s="102">
        <v>1121</v>
      </c>
      <c r="C10" s="103" t="s">
        <v>133</v>
      </c>
      <c r="D10" s="77">
        <v>19800</v>
      </c>
      <c r="E10" s="77">
        <v>19800</v>
      </c>
      <c r="F10" s="77">
        <f t="shared" si="0"/>
        <v>19800</v>
      </c>
      <c r="G10" s="77"/>
      <c r="H10" s="77">
        <f t="shared" si="1"/>
        <v>19800</v>
      </c>
    </row>
    <row r="11" spans="1:8">
      <c r="A11" s="93"/>
      <c r="B11" s="102">
        <v>1122</v>
      </c>
      <c r="C11" s="103" t="s">
        <v>193</v>
      </c>
      <c r="D11" s="77">
        <v>0</v>
      </c>
      <c r="E11" s="77">
        <v>0</v>
      </c>
      <c r="F11" s="77">
        <f t="shared" si="0"/>
        <v>0</v>
      </c>
      <c r="G11" s="77"/>
      <c r="H11" s="77">
        <f t="shared" si="1"/>
        <v>0</v>
      </c>
    </row>
    <row r="12" spans="1:8">
      <c r="A12" s="94"/>
      <c r="B12" s="13">
        <v>1511</v>
      </c>
      <c r="C12" s="104" t="s">
        <v>134</v>
      </c>
      <c r="D12" s="77">
        <v>3400</v>
      </c>
      <c r="E12" s="77">
        <v>3400</v>
      </c>
      <c r="F12" s="77">
        <f t="shared" si="0"/>
        <v>3400</v>
      </c>
      <c r="G12" s="77"/>
      <c r="H12" s="77">
        <f t="shared" si="1"/>
        <v>3400</v>
      </c>
    </row>
    <row r="13" spans="1:8">
      <c r="A13" s="94"/>
      <c r="B13" s="13">
        <v>1211</v>
      </c>
      <c r="C13" s="104" t="s">
        <v>135</v>
      </c>
      <c r="D13" s="77">
        <v>39350</v>
      </c>
      <c r="E13" s="77">
        <v>39350</v>
      </c>
      <c r="F13" s="77">
        <f t="shared" si="0"/>
        <v>39350</v>
      </c>
      <c r="G13" s="77"/>
      <c r="H13" s="77">
        <f t="shared" si="1"/>
        <v>39350</v>
      </c>
    </row>
    <row r="14" spans="1:8">
      <c r="A14" s="94"/>
      <c r="B14" s="13">
        <v>1334</v>
      </c>
      <c r="C14" s="104" t="s">
        <v>157</v>
      </c>
      <c r="D14" s="77">
        <v>5</v>
      </c>
      <c r="E14" s="77">
        <v>5</v>
      </c>
      <c r="F14" s="77">
        <f t="shared" si="0"/>
        <v>5</v>
      </c>
      <c r="G14" s="77"/>
      <c r="H14" s="77">
        <f t="shared" si="1"/>
        <v>5</v>
      </c>
    </row>
    <row r="15" spans="1:8">
      <c r="A15" s="93"/>
      <c r="B15" s="102">
        <v>1341</v>
      </c>
      <c r="C15" s="103" t="s">
        <v>120</v>
      </c>
      <c r="D15" s="77">
        <v>260</v>
      </c>
      <c r="E15" s="77">
        <v>260</v>
      </c>
      <c r="F15" s="77">
        <f t="shared" si="0"/>
        <v>260</v>
      </c>
      <c r="G15" s="77"/>
      <c r="H15" s="77">
        <f t="shared" si="1"/>
        <v>260</v>
      </c>
    </row>
    <row r="16" spans="1:8">
      <c r="A16" s="93"/>
      <c r="B16" s="102">
        <v>1343</v>
      </c>
      <c r="C16" s="103" t="s">
        <v>314</v>
      </c>
      <c r="D16" s="77">
        <v>132</v>
      </c>
      <c r="E16" s="77">
        <v>132</v>
      </c>
      <c r="F16" s="77">
        <f t="shared" si="0"/>
        <v>132</v>
      </c>
      <c r="G16" s="77">
        <v>259</v>
      </c>
      <c r="H16" s="77">
        <f t="shared" si="1"/>
        <v>391</v>
      </c>
    </row>
    <row r="17" spans="1:8">
      <c r="A17" s="93"/>
      <c r="B17" s="102">
        <v>1351</v>
      </c>
      <c r="C17" s="103" t="s">
        <v>117</v>
      </c>
      <c r="D17" s="77">
        <v>310</v>
      </c>
      <c r="E17" s="77">
        <v>310</v>
      </c>
      <c r="F17" s="77">
        <f t="shared" si="0"/>
        <v>310</v>
      </c>
      <c r="G17" s="77"/>
      <c r="H17" s="77">
        <f t="shared" si="1"/>
        <v>310</v>
      </c>
    </row>
    <row r="18" spans="1:8">
      <c r="A18" s="93"/>
      <c r="B18" s="102">
        <v>1355</v>
      </c>
      <c r="C18" s="103" t="s">
        <v>46</v>
      </c>
      <c r="D18" s="77">
        <v>3500</v>
      </c>
      <c r="E18" s="77">
        <v>3500</v>
      </c>
      <c r="F18" s="77">
        <f t="shared" si="0"/>
        <v>3500</v>
      </c>
      <c r="G18" s="77"/>
      <c r="H18" s="77">
        <f t="shared" si="1"/>
        <v>3500</v>
      </c>
    </row>
    <row r="19" spans="1:8">
      <c r="A19" s="93"/>
      <c r="B19" s="102">
        <v>1340</v>
      </c>
      <c r="C19" s="103" t="s">
        <v>121</v>
      </c>
      <c r="D19" s="77">
        <v>3736</v>
      </c>
      <c r="E19" s="77">
        <v>3736</v>
      </c>
      <c r="F19" s="77">
        <f t="shared" si="0"/>
        <v>3736</v>
      </c>
      <c r="G19" s="77"/>
      <c r="H19" s="77">
        <f t="shared" si="1"/>
        <v>3736</v>
      </c>
    </row>
    <row r="20" spans="1:8">
      <c r="A20" s="94"/>
      <c r="B20" s="13">
        <v>1361</v>
      </c>
      <c r="C20" s="104" t="s">
        <v>119</v>
      </c>
      <c r="D20" s="77">
        <v>800</v>
      </c>
      <c r="E20" s="77">
        <v>800</v>
      </c>
      <c r="F20" s="77">
        <f t="shared" si="0"/>
        <v>800</v>
      </c>
      <c r="G20" s="108"/>
      <c r="H20" s="77">
        <f t="shared" si="1"/>
        <v>800</v>
      </c>
    </row>
    <row r="21" spans="1:8" s="81" customFormat="1" ht="15.75">
      <c r="A21" s="112" t="s">
        <v>136</v>
      </c>
      <c r="B21" s="91"/>
      <c r="C21" s="92" t="s">
        <v>137</v>
      </c>
      <c r="D21" s="120"/>
      <c r="E21" s="121"/>
      <c r="F21" s="121"/>
      <c r="G21" s="121"/>
      <c r="H21" s="143"/>
    </row>
    <row r="22" spans="1:8" ht="22.5">
      <c r="A22" s="95"/>
      <c r="B22" s="105">
        <v>4112</v>
      </c>
      <c r="C22" s="103" t="s">
        <v>61</v>
      </c>
      <c r="D22" s="77">
        <v>6119</v>
      </c>
      <c r="E22" s="77">
        <v>6119</v>
      </c>
      <c r="F22" s="77">
        <f t="shared" ref="F22:F27" si="2">SUM(E22:E22)</f>
        <v>6119</v>
      </c>
      <c r="G22" s="77"/>
      <c r="H22" s="77">
        <f>SUM(F22:G22)</f>
        <v>6119</v>
      </c>
    </row>
    <row r="23" spans="1:8">
      <c r="A23" s="95"/>
      <c r="B23" s="105">
        <v>4122</v>
      </c>
      <c r="C23" s="103" t="s">
        <v>111</v>
      </c>
      <c r="D23" s="77">
        <v>120</v>
      </c>
      <c r="E23" s="77">
        <v>120</v>
      </c>
      <c r="F23" s="77">
        <f t="shared" si="2"/>
        <v>120</v>
      </c>
      <c r="G23" s="77"/>
      <c r="H23" s="77">
        <f>SUM(F23:G23)</f>
        <v>120</v>
      </c>
    </row>
    <row r="24" spans="1:8">
      <c r="A24" s="95"/>
      <c r="B24" s="105">
        <v>4116</v>
      </c>
      <c r="C24" s="103" t="s">
        <v>287</v>
      </c>
      <c r="D24" s="77"/>
      <c r="E24" s="77">
        <v>1755</v>
      </c>
      <c r="F24" s="77">
        <f t="shared" si="2"/>
        <v>1755</v>
      </c>
      <c r="G24" s="77"/>
      <c r="H24" s="77">
        <f>SUM(F24:G24)</f>
        <v>1755</v>
      </c>
    </row>
    <row r="25" spans="1:8">
      <c r="A25" s="95"/>
      <c r="B25" s="105">
        <v>4122</v>
      </c>
      <c r="C25" s="103" t="s">
        <v>235</v>
      </c>
      <c r="D25" s="77"/>
      <c r="E25" s="77">
        <v>64</v>
      </c>
      <c r="F25" s="77">
        <f t="shared" si="2"/>
        <v>64</v>
      </c>
      <c r="G25" s="77"/>
      <c r="H25" s="77">
        <f>SUM(F25:G25)</f>
        <v>64</v>
      </c>
    </row>
    <row r="26" spans="1:8">
      <c r="A26" s="95"/>
      <c r="B26" s="105">
        <v>4122</v>
      </c>
      <c r="C26" s="103" t="s">
        <v>236</v>
      </c>
      <c r="D26" s="77"/>
      <c r="E26" s="77">
        <v>24.5</v>
      </c>
      <c r="F26" s="77">
        <f t="shared" si="2"/>
        <v>24.5</v>
      </c>
      <c r="G26" s="77"/>
      <c r="H26" s="77">
        <f>SUM(F26:G26)</f>
        <v>24.5</v>
      </c>
    </row>
    <row r="27" spans="1:8">
      <c r="A27" s="95"/>
      <c r="B27" s="160">
        <v>4123.4223000000002</v>
      </c>
      <c r="C27" s="103" t="s">
        <v>206</v>
      </c>
      <c r="D27" s="77">
        <v>4280</v>
      </c>
      <c r="E27" s="77">
        <v>4280</v>
      </c>
      <c r="F27" s="77">
        <f t="shared" si="2"/>
        <v>4280</v>
      </c>
      <c r="G27" s="77"/>
      <c r="H27" s="77">
        <f t="shared" ref="H27:H34" si="3">SUM(F27:G27)</f>
        <v>4280</v>
      </c>
    </row>
    <row r="28" spans="1:8">
      <c r="A28" s="95"/>
      <c r="B28" s="105">
        <v>4116</v>
      </c>
      <c r="C28" s="103" t="s">
        <v>330</v>
      </c>
      <c r="D28" s="77"/>
      <c r="E28" s="77"/>
      <c r="F28" s="77">
        <v>0</v>
      </c>
      <c r="G28" s="77">
        <v>19</v>
      </c>
      <c r="H28" s="77">
        <f t="shared" si="3"/>
        <v>19</v>
      </c>
    </row>
    <row r="29" spans="1:8">
      <c r="A29" s="95"/>
      <c r="B29" s="105">
        <v>4116</v>
      </c>
      <c r="C29" s="103" t="s">
        <v>330</v>
      </c>
      <c r="D29" s="77"/>
      <c r="E29" s="77"/>
      <c r="F29" s="77">
        <v>0</v>
      </c>
      <c r="G29" s="77">
        <v>16</v>
      </c>
      <c r="H29" s="77">
        <f t="shared" si="3"/>
        <v>16</v>
      </c>
    </row>
    <row r="30" spans="1:8">
      <c r="A30" s="95"/>
      <c r="B30" s="105">
        <v>4116</v>
      </c>
      <c r="C30" s="103" t="s">
        <v>308</v>
      </c>
      <c r="D30" s="77"/>
      <c r="E30" s="77"/>
      <c r="F30" s="77">
        <v>0</v>
      </c>
      <c r="G30" s="77">
        <v>1000</v>
      </c>
      <c r="H30" s="77">
        <f t="shared" si="3"/>
        <v>1000</v>
      </c>
    </row>
    <row r="31" spans="1:8">
      <c r="A31" s="13"/>
      <c r="B31" s="13">
        <v>4121</v>
      </c>
      <c r="C31" s="13" t="s">
        <v>304</v>
      </c>
      <c r="D31" s="77"/>
      <c r="E31" s="77"/>
      <c r="F31" s="77">
        <v>0</v>
      </c>
      <c r="G31" s="77">
        <v>10</v>
      </c>
      <c r="H31" s="77">
        <f t="shared" si="3"/>
        <v>10</v>
      </c>
    </row>
    <row r="32" spans="1:8">
      <c r="A32" s="13"/>
      <c r="B32" s="13">
        <v>4116</v>
      </c>
      <c r="C32" s="13" t="s">
        <v>335</v>
      </c>
      <c r="D32" s="77"/>
      <c r="E32" s="77"/>
      <c r="F32" s="77">
        <v>0</v>
      </c>
      <c r="G32" s="77">
        <v>474</v>
      </c>
      <c r="H32" s="77">
        <f t="shared" si="3"/>
        <v>474</v>
      </c>
    </row>
    <row r="33" spans="1:12">
      <c r="A33" s="13"/>
      <c r="B33" s="13"/>
      <c r="C33" s="13" t="s">
        <v>333</v>
      </c>
      <c r="D33" s="77"/>
      <c r="E33" s="77"/>
      <c r="F33" s="77">
        <v>0</v>
      </c>
      <c r="G33" s="77">
        <v>2488</v>
      </c>
      <c r="H33" s="77">
        <f t="shared" si="3"/>
        <v>2488</v>
      </c>
    </row>
    <row r="34" spans="1:12" s="5" customFormat="1" ht="11.25">
      <c r="A34" s="13"/>
      <c r="B34" s="160">
        <v>4123.4223000000002</v>
      </c>
      <c r="C34" s="13" t="s">
        <v>311</v>
      </c>
      <c r="D34" s="77"/>
      <c r="E34" s="77"/>
      <c r="F34" s="77">
        <v>0</v>
      </c>
      <c r="G34" s="77">
        <v>30241</v>
      </c>
      <c r="H34" s="77">
        <f t="shared" si="3"/>
        <v>30241</v>
      </c>
    </row>
    <row r="35" spans="1:12" s="75" customFormat="1" ht="15.75">
      <c r="A35" s="112" t="s">
        <v>138</v>
      </c>
      <c r="B35" s="91"/>
      <c r="C35" s="92" t="s">
        <v>139</v>
      </c>
      <c r="D35" s="120"/>
      <c r="E35" s="121"/>
      <c r="F35" s="121"/>
      <c r="G35" s="121"/>
      <c r="H35" s="143"/>
    </row>
    <row r="36" spans="1:12">
      <c r="A36" s="119">
        <v>1037</v>
      </c>
      <c r="B36" s="119">
        <v>2111</v>
      </c>
      <c r="C36" s="118" t="s">
        <v>122</v>
      </c>
      <c r="D36" s="111">
        <v>2500</v>
      </c>
      <c r="E36" s="146">
        <v>2500</v>
      </c>
      <c r="F36" s="77">
        <f t="shared" ref="F36:F85" si="4">SUM(E36:E36)</f>
        <v>2500</v>
      </c>
      <c r="G36" s="147"/>
      <c r="H36" s="77">
        <f t="shared" ref="H36:H87" si="5">SUM(F36:G36)</f>
        <v>2500</v>
      </c>
    </row>
    <row r="37" spans="1:12">
      <c r="A37" s="105">
        <v>2119</v>
      </c>
      <c r="B37" s="105">
        <v>2343</v>
      </c>
      <c r="C37" s="103" t="s">
        <v>155</v>
      </c>
      <c r="D37" s="77">
        <v>665</v>
      </c>
      <c r="E37" s="131">
        <v>665</v>
      </c>
      <c r="F37" s="77">
        <f t="shared" si="4"/>
        <v>665</v>
      </c>
      <c r="G37" s="148"/>
      <c r="H37" s="77">
        <f t="shared" si="5"/>
        <v>665</v>
      </c>
    </row>
    <row r="38" spans="1:12">
      <c r="A38" s="105">
        <v>2143</v>
      </c>
      <c r="B38" s="105">
        <v>2112</v>
      </c>
      <c r="C38" s="103" t="s">
        <v>123</v>
      </c>
      <c r="D38" s="77">
        <v>80</v>
      </c>
      <c r="E38" s="131">
        <v>80</v>
      </c>
      <c r="F38" s="77">
        <f t="shared" si="4"/>
        <v>80</v>
      </c>
      <c r="G38" s="148"/>
      <c r="H38" s="77">
        <f t="shared" si="5"/>
        <v>80</v>
      </c>
    </row>
    <row r="39" spans="1:12">
      <c r="A39" s="105">
        <v>2169</v>
      </c>
      <c r="B39" s="105">
        <v>2212</v>
      </c>
      <c r="C39" s="103" t="s">
        <v>240</v>
      </c>
      <c r="D39" s="77"/>
      <c r="E39" s="131">
        <v>20</v>
      </c>
      <c r="F39" s="77">
        <f t="shared" si="4"/>
        <v>20</v>
      </c>
      <c r="G39" s="148">
        <v>150</v>
      </c>
      <c r="H39" s="77">
        <f t="shared" si="5"/>
        <v>170</v>
      </c>
    </row>
    <row r="40" spans="1:12">
      <c r="A40" s="105">
        <v>3113</v>
      </c>
      <c r="B40" s="105">
        <v>2322</v>
      </c>
      <c r="C40" s="103" t="s">
        <v>307</v>
      </c>
      <c r="D40" s="77"/>
      <c r="E40" s="131"/>
      <c r="F40" s="77">
        <v>0</v>
      </c>
      <c r="G40" s="148">
        <v>12</v>
      </c>
      <c r="H40" s="77">
        <f t="shared" si="5"/>
        <v>12</v>
      </c>
    </row>
    <row r="41" spans="1:12">
      <c r="A41" s="105">
        <v>3314</v>
      </c>
      <c r="B41" s="105">
        <v>2111.2112000000002</v>
      </c>
      <c r="C41" s="103" t="s">
        <v>57</v>
      </c>
      <c r="D41" s="77">
        <v>170</v>
      </c>
      <c r="E41" s="131">
        <v>170</v>
      </c>
      <c r="F41" s="77">
        <f t="shared" si="4"/>
        <v>170</v>
      </c>
      <c r="G41" s="148"/>
      <c r="H41" s="77">
        <f t="shared" si="5"/>
        <v>170</v>
      </c>
    </row>
    <row r="42" spans="1:12">
      <c r="A42" s="105">
        <v>3315</v>
      </c>
      <c r="B42" s="105">
        <v>2111</v>
      </c>
      <c r="C42" s="103" t="s">
        <v>207</v>
      </c>
      <c r="D42" s="77">
        <v>69</v>
      </c>
      <c r="E42" s="131">
        <v>69</v>
      </c>
      <c r="F42" s="77">
        <f t="shared" si="4"/>
        <v>69</v>
      </c>
      <c r="G42" s="148"/>
      <c r="H42" s="77">
        <f t="shared" si="5"/>
        <v>69</v>
      </c>
    </row>
    <row r="43" spans="1:12">
      <c r="A43" s="105">
        <v>3315</v>
      </c>
      <c r="B43" s="105">
        <v>2324</v>
      </c>
      <c r="C43" s="103" t="s">
        <v>303</v>
      </c>
      <c r="D43" s="77"/>
      <c r="E43" s="131"/>
      <c r="F43" s="77">
        <v>0</v>
      </c>
      <c r="G43" s="148">
        <v>4</v>
      </c>
      <c r="H43" s="77">
        <f t="shared" si="5"/>
        <v>4</v>
      </c>
    </row>
    <row r="44" spans="1:12">
      <c r="A44" s="105">
        <v>3319</v>
      </c>
      <c r="B44" s="105">
        <v>2111.2118999999998</v>
      </c>
      <c r="C44" s="103" t="s">
        <v>124</v>
      </c>
      <c r="D44" s="77">
        <v>100</v>
      </c>
      <c r="E44" s="131">
        <v>150</v>
      </c>
      <c r="F44" s="77">
        <f t="shared" si="4"/>
        <v>150</v>
      </c>
      <c r="G44" s="148">
        <v>8</v>
      </c>
      <c r="H44" s="77">
        <f t="shared" si="5"/>
        <v>158</v>
      </c>
    </row>
    <row r="45" spans="1:12">
      <c r="A45" s="105">
        <v>3319</v>
      </c>
      <c r="B45" s="105">
        <v>2321</v>
      </c>
      <c r="C45" s="103" t="s">
        <v>237</v>
      </c>
      <c r="D45" s="77"/>
      <c r="E45" s="131">
        <v>18</v>
      </c>
      <c r="F45" s="77">
        <f t="shared" si="4"/>
        <v>18</v>
      </c>
      <c r="G45" s="148">
        <v>-8</v>
      </c>
      <c r="H45" s="77">
        <f t="shared" si="5"/>
        <v>10</v>
      </c>
    </row>
    <row r="46" spans="1:12">
      <c r="A46" s="105">
        <v>3319</v>
      </c>
      <c r="B46" s="105">
        <v>2322</v>
      </c>
      <c r="C46" s="103" t="s">
        <v>306</v>
      </c>
      <c r="D46" s="77"/>
      <c r="E46" s="131"/>
      <c r="F46" s="77">
        <v>0</v>
      </c>
      <c r="G46" s="148">
        <v>38</v>
      </c>
      <c r="H46" s="77">
        <f t="shared" si="5"/>
        <v>38</v>
      </c>
    </row>
    <row r="47" spans="1:12">
      <c r="A47" s="105">
        <v>3319</v>
      </c>
      <c r="B47" s="105">
        <v>2324</v>
      </c>
      <c r="C47" s="103" t="s">
        <v>298</v>
      </c>
      <c r="D47" s="77"/>
      <c r="E47" s="131"/>
      <c r="F47" s="77">
        <v>0</v>
      </c>
      <c r="G47" s="148">
        <v>292</v>
      </c>
      <c r="H47" s="77">
        <f t="shared" si="5"/>
        <v>292</v>
      </c>
      <c r="L47" s="29"/>
    </row>
    <row r="48" spans="1:12">
      <c r="A48" s="105">
        <v>3322</v>
      </c>
      <c r="B48" s="105">
        <v>2324</v>
      </c>
      <c r="C48" s="103" t="s">
        <v>283</v>
      </c>
      <c r="D48" s="77"/>
      <c r="E48" s="131">
        <v>99</v>
      </c>
      <c r="F48" s="77">
        <f t="shared" si="4"/>
        <v>99</v>
      </c>
      <c r="G48" s="148"/>
      <c r="H48" s="77">
        <f t="shared" si="5"/>
        <v>99</v>
      </c>
    </row>
    <row r="49" spans="1:9">
      <c r="A49" s="105">
        <v>3349</v>
      </c>
      <c r="B49" s="105">
        <v>2112</v>
      </c>
      <c r="C49" s="103" t="s">
        <v>58</v>
      </c>
      <c r="D49" s="77">
        <v>70</v>
      </c>
      <c r="E49" s="131">
        <v>70</v>
      </c>
      <c r="F49" s="77">
        <f t="shared" si="4"/>
        <v>70</v>
      </c>
      <c r="G49" s="148"/>
      <c r="H49" s="77">
        <f t="shared" si="5"/>
        <v>70</v>
      </c>
    </row>
    <row r="50" spans="1:9">
      <c r="A50" s="105">
        <v>3429</v>
      </c>
      <c r="B50" s="105">
        <v>2229</v>
      </c>
      <c r="C50" s="103" t="s">
        <v>299</v>
      </c>
      <c r="D50" s="77"/>
      <c r="E50" s="131"/>
      <c r="F50" s="77">
        <v>0</v>
      </c>
      <c r="G50" s="148">
        <v>0.5</v>
      </c>
      <c r="H50" s="77">
        <f t="shared" si="5"/>
        <v>0.5</v>
      </c>
    </row>
    <row r="51" spans="1:9">
      <c r="A51" s="105">
        <v>3612</v>
      </c>
      <c r="B51" s="105"/>
      <c r="C51" s="103" t="s">
        <v>56</v>
      </c>
      <c r="D51" s="77">
        <v>27155</v>
      </c>
      <c r="E51" s="131">
        <v>27155</v>
      </c>
      <c r="F51" s="77">
        <f t="shared" si="4"/>
        <v>27155</v>
      </c>
      <c r="G51" s="148"/>
      <c r="H51" s="77">
        <f t="shared" si="5"/>
        <v>27155</v>
      </c>
    </row>
    <row r="52" spans="1:9">
      <c r="A52" s="105">
        <v>3612</v>
      </c>
      <c r="B52" s="105">
        <v>2324</v>
      </c>
      <c r="C52" s="103" t="s">
        <v>197</v>
      </c>
      <c r="D52" s="77">
        <v>3</v>
      </c>
      <c r="E52" s="131">
        <v>3</v>
      </c>
      <c r="F52" s="77">
        <f t="shared" si="4"/>
        <v>3</v>
      </c>
      <c r="G52" s="148"/>
      <c r="H52" s="77">
        <f t="shared" si="5"/>
        <v>3</v>
      </c>
    </row>
    <row r="53" spans="1:9">
      <c r="A53" s="105">
        <v>3612</v>
      </c>
      <c r="B53" s="105">
        <v>2132</v>
      </c>
      <c r="C53" s="103" t="s">
        <v>192</v>
      </c>
      <c r="D53" s="77">
        <v>21</v>
      </c>
      <c r="E53" s="131">
        <v>21</v>
      </c>
      <c r="F53" s="77">
        <f t="shared" si="4"/>
        <v>21</v>
      </c>
      <c r="G53" s="148"/>
      <c r="H53" s="77">
        <f t="shared" si="5"/>
        <v>21</v>
      </c>
    </row>
    <row r="54" spans="1:9">
      <c r="A54" s="105">
        <v>3612</v>
      </c>
      <c r="B54" s="105">
        <v>2212</v>
      </c>
      <c r="C54" s="103" t="s">
        <v>241</v>
      </c>
      <c r="D54" s="77"/>
      <c r="E54" s="131">
        <v>50</v>
      </c>
      <c r="F54" s="77">
        <f t="shared" si="4"/>
        <v>50</v>
      </c>
      <c r="G54" s="148"/>
      <c r="H54" s="77">
        <f t="shared" si="5"/>
        <v>50</v>
      </c>
    </row>
    <row r="55" spans="1:9" s="137" customFormat="1">
      <c r="A55" s="133">
        <v>3613</v>
      </c>
      <c r="B55" s="133">
        <v>2132</v>
      </c>
      <c r="C55" s="134" t="s">
        <v>31</v>
      </c>
      <c r="D55" s="135">
        <v>1021</v>
      </c>
      <c r="E55" s="136">
        <v>1160</v>
      </c>
      <c r="F55" s="135">
        <f t="shared" si="4"/>
        <v>1160</v>
      </c>
      <c r="G55" s="148"/>
      <c r="H55" s="135">
        <f t="shared" si="5"/>
        <v>1160</v>
      </c>
    </row>
    <row r="56" spans="1:9" ht="22.5">
      <c r="A56" s="105">
        <v>3613</v>
      </c>
      <c r="B56" s="105">
        <v>2132</v>
      </c>
      <c r="C56" s="103" t="s">
        <v>191</v>
      </c>
      <c r="D56" s="77">
        <v>20</v>
      </c>
      <c r="E56" s="131">
        <v>20</v>
      </c>
      <c r="F56" s="77">
        <f t="shared" si="4"/>
        <v>20</v>
      </c>
      <c r="G56" s="148"/>
      <c r="H56" s="77">
        <f t="shared" si="5"/>
        <v>20</v>
      </c>
    </row>
    <row r="57" spans="1:9">
      <c r="A57" s="105">
        <v>3613</v>
      </c>
      <c r="B57" s="105">
        <v>2324</v>
      </c>
      <c r="C57" s="103" t="s">
        <v>284</v>
      </c>
      <c r="D57" s="77"/>
      <c r="E57" s="131">
        <v>85.5</v>
      </c>
      <c r="F57" s="77">
        <f t="shared" si="4"/>
        <v>85.5</v>
      </c>
      <c r="G57" s="148">
        <v>7</v>
      </c>
      <c r="H57" s="77">
        <f t="shared" si="5"/>
        <v>92.5</v>
      </c>
    </row>
    <row r="58" spans="1:9">
      <c r="A58" s="105">
        <v>3613</v>
      </c>
      <c r="B58" s="105">
        <v>2132</v>
      </c>
      <c r="C58" s="103" t="s">
        <v>300</v>
      </c>
      <c r="D58" s="77"/>
      <c r="E58" s="131"/>
      <c r="F58" s="77">
        <v>0</v>
      </c>
      <c r="G58" s="148">
        <v>9</v>
      </c>
      <c r="H58" s="77">
        <f t="shared" si="5"/>
        <v>9</v>
      </c>
      <c r="I58" s="36"/>
    </row>
    <row r="59" spans="1:9">
      <c r="A59" s="105">
        <v>3613</v>
      </c>
      <c r="B59" s="105">
        <v>2132</v>
      </c>
      <c r="C59" s="103" t="s">
        <v>301</v>
      </c>
      <c r="D59" s="77"/>
      <c r="E59" s="131"/>
      <c r="F59" s="94">
        <v>0</v>
      </c>
      <c r="G59" s="148">
        <v>3</v>
      </c>
      <c r="H59" s="77">
        <f t="shared" si="5"/>
        <v>3</v>
      </c>
      <c r="I59" s="48"/>
    </row>
    <row r="60" spans="1:9">
      <c r="A60" s="105">
        <v>3632</v>
      </c>
      <c r="B60" s="105">
        <v>2324</v>
      </c>
      <c r="C60" s="103" t="s">
        <v>110</v>
      </c>
      <c r="D60" s="77"/>
      <c r="E60" s="131"/>
      <c r="F60" s="94">
        <v>0</v>
      </c>
      <c r="G60" s="148">
        <v>8</v>
      </c>
      <c r="H60" s="77">
        <f t="shared" si="5"/>
        <v>8</v>
      </c>
      <c r="I60" s="48"/>
    </row>
    <row r="61" spans="1:9">
      <c r="A61" s="105">
        <v>3633</v>
      </c>
      <c r="B61" s="105">
        <v>2133</v>
      </c>
      <c r="C61" s="103" t="s">
        <v>208</v>
      </c>
      <c r="D61" s="77">
        <v>108</v>
      </c>
      <c r="E61" s="131">
        <v>108</v>
      </c>
      <c r="F61" s="77">
        <f t="shared" si="4"/>
        <v>108</v>
      </c>
      <c r="G61" s="148"/>
      <c r="H61" s="77">
        <f t="shared" si="5"/>
        <v>108</v>
      </c>
      <c r="I61" s="17"/>
    </row>
    <row r="62" spans="1:9">
      <c r="A62" s="105">
        <v>3639</v>
      </c>
      <c r="B62" s="105">
        <v>2131</v>
      </c>
      <c r="C62" s="103" t="s">
        <v>151</v>
      </c>
      <c r="D62" s="77">
        <v>483</v>
      </c>
      <c r="E62" s="131">
        <v>483</v>
      </c>
      <c r="F62" s="77">
        <f t="shared" si="4"/>
        <v>483</v>
      </c>
      <c r="G62" s="148">
        <v>-150</v>
      </c>
      <c r="H62" s="77">
        <f t="shared" si="5"/>
        <v>333</v>
      </c>
    </row>
    <row r="63" spans="1:9">
      <c r="A63" s="105">
        <v>3639</v>
      </c>
      <c r="B63" s="105">
        <v>2119</v>
      </c>
      <c r="C63" s="103" t="s">
        <v>79</v>
      </c>
      <c r="D63" s="77">
        <v>10</v>
      </c>
      <c r="E63" s="131">
        <v>10</v>
      </c>
      <c r="F63" s="77">
        <f t="shared" si="4"/>
        <v>10</v>
      </c>
      <c r="G63" s="148">
        <v>10</v>
      </c>
      <c r="H63" s="77">
        <f t="shared" si="5"/>
        <v>20</v>
      </c>
    </row>
    <row r="64" spans="1:9">
      <c r="A64" s="105">
        <v>3639</v>
      </c>
      <c r="B64" s="105">
        <v>2229</v>
      </c>
      <c r="C64" s="103" t="s">
        <v>243</v>
      </c>
      <c r="D64" s="77"/>
      <c r="E64" s="131">
        <v>632</v>
      </c>
      <c r="F64" s="77">
        <f t="shared" si="4"/>
        <v>632</v>
      </c>
      <c r="G64" s="148"/>
      <c r="H64" s="77">
        <f t="shared" si="5"/>
        <v>632</v>
      </c>
    </row>
    <row r="65" spans="1:8">
      <c r="A65" s="105">
        <v>3639</v>
      </c>
      <c r="B65" s="105">
        <v>2122</v>
      </c>
      <c r="C65" s="103" t="s">
        <v>250</v>
      </c>
      <c r="D65" s="77"/>
      <c r="E65" s="131">
        <v>376</v>
      </c>
      <c r="F65" s="77">
        <f t="shared" si="4"/>
        <v>376</v>
      </c>
      <c r="G65" s="148"/>
      <c r="H65" s="77">
        <f t="shared" si="5"/>
        <v>376</v>
      </c>
    </row>
    <row r="66" spans="1:8" ht="12" customHeight="1">
      <c r="A66" s="14">
        <v>3722</v>
      </c>
      <c r="B66" s="14">
        <v>2324</v>
      </c>
      <c r="C66" s="104" t="s">
        <v>89</v>
      </c>
      <c r="D66" s="77">
        <v>750</v>
      </c>
      <c r="E66" s="131">
        <v>750</v>
      </c>
      <c r="F66" s="77">
        <f t="shared" si="4"/>
        <v>750</v>
      </c>
      <c r="G66" s="148"/>
      <c r="H66" s="77">
        <f t="shared" si="5"/>
        <v>750</v>
      </c>
    </row>
    <row r="67" spans="1:8" ht="12.75" customHeight="1">
      <c r="A67" s="14">
        <v>4359</v>
      </c>
      <c r="B67" s="14">
        <v>2324</v>
      </c>
      <c r="C67" s="104" t="s">
        <v>275</v>
      </c>
      <c r="D67" s="77"/>
      <c r="E67" s="131">
        <v>1</v>
      </c>
      <c r="F67" s="77">
        <f t="shared" si="4"/>
        <v>1</v>
      </c>
      <c r="G67" s="148"/>
      <c r="H67" s="77">
        <f t="shared" si="5"/>
        <v>1</v>
      </c>
    </row>
    <row r="68" spans="1:8">
      <c r="A68" s="105">
        <v>5311</v>
      </c>
      <c r="B68" s="105">
        <v>2212</v>
      </c>
      <c r="C68" s="103" t="s">
        <v>18</v>
      </c>
      <c r="D68" s="77">
        <v>180</v>
      </c>
      <c r="E68" s="131">
        <v>180</v>
      </c>
      <c r="F68" s="77">
        <f t="shared" si="4"/>
        <v>180</v>
      </c>
      <c r="G68" s="148"/>
      <c r="H68" s="77">
        <f t="shared" si="5"/>
        <v>180</v>
      </c>
    </row>
    <row r="69" spans="1:8">
      <c r="A69" s="105">
        <v>5311</v>
      </c>
      <c r="B69" s="105">
        <v>2111</v>
      </c>
      <c r="C69" s="103" t="s">
        <v>251</v>
      </c>
      <c r="D69" s="77"/>
      <c r="E69" s="131">
        <v>10</v>
      </c>
      <c r="F69" s="77">
        <f t="shared" si="4"/>
        <v>10</v>
      </c>
      <c r="G69" s="148">
        <v>-10</v>
      </c>
      <c r="H69" s="77">
        <f t="shared" si="5"/>
        <v>0</v>
      </c>
    </row>
    <row r="70" spans="1:8">
      <c r="A70" s="105">
        <v>5311</v>
      </c>
      <c r="B70" s="105">
        <v>2322</v>
      </c>
      <c r="C70" s="103" t="s">
        <v>305</v>
      </c>
      <c r="D70" s="77"/>
      <c r="E70" s="131"/>
      <c r="F70" s="77">
        <v>0</v>
      </c>
      <c r="G70" s="148">
        <v>2</v>
      </c>
      <c r="H70" s="77">
        <f t="shared" si="5"/>
        <v>2</v>
      </c>
    </row>
    <row r="71" spans="1:8">
      <c r="A71" s="105">
        <v>5512</v>
      </c>
      <c r="B71" s="105">
        <v>2324</v>
      </c>
      <c r="C71" s="103" t="s">
        <v>239</v>
      </c>
      <c r="D71" s="77"/>
      <c r="E71" s="131">
        <v>80</v>
      </c>
      <c r="F71" s="77">
        <f t="shared" si="4"/>
        <v>80</v>
      </c>
      <c r="G71" s="148"/>
      <c r="H71" s="77">
        <f t="shared" si="5"/>
        <v>80</v>
      </c>
    </row>
    <row r="72" spans="1:8">
      <c r="A72" s="105">
        <v>5512</v>
      </c>
      <c r="B72" s="105">
        <v>2324</v>
      </c>
      <c r="C72" s="103" t="s">
        <v>312</v>
      </c>
      <c r="D72" s="77"/>
      <c r="E72" s="131"/>
      <c r="F72" s="77">
        <v>0</v>
      </c>
      <c r="G72" s="148">
        <v>2</v>
      </c>
      <c r="H72" s="77">
        <f>SUM(F72:G72)</f>
        <v>2</v>
      </c>
    </row>
    <row r="73" spans="1:8">
      <c r="A73" s="105">
        <v>6171</v>
      </c>
      <c r="B73" s="105">
        <v>2111</v>
      </c>
      <c r="C73" s="103" t="s">
        <v>302</v>
      </c>
      <c r="D73" s="77"/>
      <c r="E73" s="131"/>
      <c r="F73" s="77">
        <v>0</v>
      </c>
      <c r="G73" s="148">
        <v>11</v>
      </c>
      <c r="H73" s="77">
        <f t="shared" si="5"/>
        <v>11</v>
      </c>
    </row>
    <row r="74" spans="1:8">
      <c r="A74" s="105">
        <v>6171</v>
      </c>
      <c r="B74" s="105">
        <v>2119</v>
      </c>
      <c r="C74" s="103" t="s">
        <v>166</v>
      </c>
      <c r="D74" s="77">
        <v>27</v>
      </c>
      <c r="E74" s="131">
        <v>27</v>
      </c>
      <c r="F74" s="77">
        <f t="shared" si="4"/>
        <v>27</v>
      </c>
      <c r="G74" s="148"/>
      <c r="H74" s="77">
        <f t="shared" si="5"/>
        <v>27</v>
      </c>
    </row>
    <row r="75" spans="1:8">
      <c r="A75" s="105">
        <v>6171</v>
      </c>
      <c r="B75" s="105">
        <v>2212</v>
      </c>
      <c r="C75" s="103" t="s">
        <v>43</v>
      </c>
      <c r="D75" s="77">
        <v>11</v>
      </c>
      <c r="E75" s="131">
        <v>21</v>
      </c>
      <c r="F75" s="77">
        <f t="shared" si="4"/>
        <v>21</v>
      </c>
      <c r="G75" s="148"/>
      <c r="H75" s="77">
        <f t="shared" si="5"/>
        <v>21</v>
      </c>
    </row>
    <row r="76" spans="1:8">
      <c r="A76" s="105">
        <v>6171</v>
      </c>
      <c r="B76" s="105">
        <v>2310</v>
      </c>
      <c r="C76" s="103" t="s">
        <v>7</v>
      </c>
      <c r="D76" s="77">
        <v>2</v>
      </c>
      <c r="E76" s="131">
        <v>2</v>
      </c>
      <c r="F76" s="77">
        <f t="shared" si="4"/>
        <v>2</v>
      </c>
      <c r="G76" s="148"/>
      <c r="H76" s="77">
        <f t="shared" si="5"/>
        <v>2</v>
      </c>
    </row>
    <row r="77" spans="1:8" ht="14.25" customHeight="1">
      <c r="A77" s="105">
        <v>6171</v>
      </c>
      <c r="B77" s="105">
        <v>2111</v>
      </c>
      <c r="C77" s="103" t="s">
        <v>158</v>
      </c>
      <c r="D77" s="77">
        <v>100</v>
      </c>
      <c r="E77" s="131">
        <v>100</v>
      </c>
      <c r="F77" s="77">
        <f t="shared" si="4"/>
        <v>100</v>
      </c>
      <c r="G77" s="148"/>
      <c r="H77" s="77">
        <f t="shared" si="5"/>
        <v>100</v>
      </c>
    </row>
    <row r="78" spans="1:8" ht="14.25" customHeight="1">
      <c r="A78" s="105">
        <v>6171</v>
      </c>
      <c r="B78" s="105">
        <v>2111</v>
      </c>
      <c r="C78" s="103" t="s">
        <v>238</v>
      </c>
      <c r="D78" s="77"/>
      <c r="E78" s="131">
        <v>44</v>
      </c>
      <c r="F78" s="77">
        <f t="shared" si="4"/>
        <v>44</v>
      </c>
      <c r="G78" s="148"/>
      <c r="H78" s="77">
        <f t="shared" si="5"/>
        <v>44</v>
      </c>
    </row>
    <row r="79" spans="1:8">
      <c r="A79" s="105">
        <v>6171</v>
      </c>
      <c r="B79" s="105">
        <v>2111</v>
      </c>
      <c r="C79" s="103" t="s">
        <v>85</v>
      </c>
      <c r="D79" s="77">
        <v>0</v>
      </c>
      <c r="E79" s="131">
        <v>0</v>
      </c>
      <c r="F79" s="77">
        <f t="shared" si="4"/>
        <v>0</v>
      </c>
      <c r="G79" s="148"/>
      <c r="H79" s="77">
        <f t="shared" si="5"/>
        <v>0</v>
      </c>
    </row>
    <row r="80" spans="1:8">
      <c r="A80" s="105">
        <v>6171</v>
      </c>
      <c r="B80" s="105">
        <v>2324</v>
      </c>
      <c r="C80" s="103" t="s">
        <v>270</v>
      </c>
      <c r="D80" s="77"/>
      <c r="E80" s="131">
        <v>19</v>
      </c>
      <c r="F80" s="77">
        <f t="shared" si="4"/>
        <v>19</v>
      </c>
      <c r="G80" s="148">
        <v>26</v>
      </c>
      <c r="H80" s="77">
        <f t="shared" si="5"/>
        <v>45</v>
      </c>
    </row>
    <row r="81" spans="1:8" s="5" customFormat="1" ht="11.25">
      <c r="A81" s="13">
        <v>6171</v>
      </c>
      <c r="B81" s="13">
        <v>2324</v>
      </c>
      <c r="C81" s="13" t="s">
        <v>313</v>
      </c>
      <c r="D81" s="77"/>
      <c r="E81" s="77"/>
      <c r="F81" s="151">
        <v>0</v>
      </c>
      <c r="G81" s="19">
        <v>5</v>
      </c>
      <c r="H81" s="77">
        <f t="shared" si="5"/>
        <v>5</v>
      </c>
    </row>
    <row r="82" spans="1:8">
      <c r="A82" s="105">
        <v>6171</v>
      </c>
      <c r="B82" s="105">
        <v>2324</v>
      </c>
      <c r="C82" s="103" t="s">
        <v>271</v>
      </c>
      <c r="D82" s="77"/>
      <c r="E82" s="131">
        <v>1</v>
      </c>
      <c r="F82" s="77">
        <f>SUM(E82:E82)</f>
        <v>1</v>
      </c>
      <c r="G82" s="148"/>
      <c r="H82" s="77">
        <f>SUM(F82:G82)</f>
        <v>1</v>
      </c>
    </row>
    <row r="83" spans="1:8" ht="15" customHeight="1">
      <c r="A83" s="105">
        <v>6171</v>
      </c>
      <c r="B83" s="105">
        <v>2329</v>
      </c>
      <c r="C83" s="103" t="s">
        <v>2</v>
      </c>
      <c r="D83" s="77">
        <v>2</v>
      </c>
      <c r="E83" s="131">
        <v>22</v>
      </c>
      <c r="F83" s="77">
        <f t="shared" si="4"/>
        <v>22</v>
      </c>
      <c r="G83" s="148">
        <v>5</v>
      </c>
      <c r="H83" s="77">
        <f t="shared" si="5"/>
        <v>27</v>
      </c>
    </row>
    <row r="84" spans="1:8">
      <c r="A84" s="105">
        <v>6310</v>
      </c>
      <c r="B84" s="105">
        <v>2141</v>
      </c>
      <c r="C84" s="103" t="s">
        <v>125</v>
      </c>
      <c r="D84" s="77">
        <v>20</v>
      </c>
      <c r="E84" s="131">
        <v>20</v>
      </c>
      <c r="F84" s="77">
        <f t="shared" si="4"/>
        <v>20</v>
      </c>
      <c r="G84" s="148"/>
      <c r="H84" s="77">
        <f t="shared" si="5"/>
        <v>20</v>
      </c>
    </row>
    <row r="85" spans="1:8">
      <c r="A85" s="106">
        <v>6310</v>
      </c>
      <c r="B85" s="106">
        <v>2142</v>
      </c>
      <c r="C85" s="107" t="s">
        <v>17</v>
      </c>
      <c r="D85" s="108">
        <v>0</v>
      </c>
      <c r="E85" s="131">
        <v>0</v>
      </c>
      <c r="F85" s="77">
        <f t="shared" si="4"/>
        <v>0</v>
      </c>
      <c r="G85" s="149">
        <v>120</v>
      </c>
      <c r="H85" s="77">
        <f t="shared" si="5"/>
        <v>120</v>
      </c>
    </row>
    <row r="86" spans="1:8" s="12" customFormat="1" ht="15.75">
      <c r="A86" s="113" t="s">
        <v>92</v>
      </c>
      <c r="B86" s="96"/>
      <c r="C86" s="92" t="s">
        <v>93</v>
      </c>
      <c r="D86" s="120"/>
      <c r="E86" s="121"/>
      <c r="F86" s="152"/>
      <c r="G86" s="121"/>
      <c r="H86" s="143"/>
    </row>
    <row r="87" spans="1:8" s="12" customFormat="1" ht="15.75">
      <c r="A87" s="109">
        <v>3639</v>
      </c>
      <c r="B87" s="109">
        <v>3111</v>
      </c>
      <c r="C87" s="110" t="s">
        <v>144</v>
      </c>
      <c r="D87" s="111">
        <v>10</v>
      </c>
      <c r="E87" s="131">
        <v>10</v>
      </c>
      <c r="F87" s="77">
        <f>SUM(E87:E87)</f>
        <v>10</v>
      </c>
      <c r="G87" s="147">
        <v>54</v>
      </c>
      <c r="H87" s="77">
        <f t="shared" si="5"/>
        <v>64</v>
      </c>
    </row>
    <row r="88" spans="1:8" s="15" customFormat="1">
      <c r="A88" s="114"/>
      <c r="B88" s="115"/>
      <c r="C88" s="115"/>
      <c r="D88" s="65">
        <f>SUM(D7:D87)</f>
        <v>136199</v>
      </c>
      <c r="E88" s="132">
        <f>SUM(E7:E87)</f>
        <v>139697</v>
      </c>
      <c r="F88" s="65">
        <f>SUM(F7:F87)</f>
        <v>139697</v>
      </c>
      <c r="G88" s="150">
        <f>SUM(G7:G87)</f>
        <v>35105.5</v>
      </c>
      <c r="H88" s="65">
        <f>SUM(H7:H87)</f>
        <v>174802.5</v>
      </c>
    </row>
    <row r="89" spans="1:8">
      <c r="D89" s="16" t="s">
        <v>171</v>
      </c>
      <c r="E89" s="16" t="s">
        <v>171</v>
      </c>
      <c r="F89" s="16" t="s">
        <v>171</v>
      </c>
      <c r="G89" s="16"/>
      <c r="H89" s="117" t="s">
        <v>315</v>
      </c>
    </row>
    <row r="90" spans="1:8">
      <c r="D90" s="101">
        <v>136199</v>
      </c>
      <c r="E90" s="101">
        <v>139697</v>
      </c>
      <c r="F90" s="101">
        <v>139697</v>
      </c>
      <c r="G90" s="101"/>
      <c r="H90" s="101">
        <f>SUM(F88:G88)</f>
        <v>174802.5</v>
      </c>
    </row>
    <row r="92" spans="1:8">
      <c r="H92" s="153"/>
    </row>
    <row r="93" spans="1:8">
      <c r="H93" s="101"/>
    </row>
    <row r="111" spans="3:3">
      <c r="C111" s="17"/>
    </row>
  </sheetData>
  <phoneticPr fontId="2" type="noConversion"/>
  <pageMargins left="0.51181102362204722" right="0.39370078740157483" top="0.98425196850393704" bottom="0.47244094488188981" header="0.51181102362204722" footer="0.86614173228346458"/>
  <pageSetup paperSize="9" fitToHeight="0" orientation="landscape" blackAndWhite="1" r:id="rId1"/>
  <headerFooter alignWithMargins="0">
    <oddHeader>&amp;LPříloha č. 1</oddHeader>
  </headerFooter>
  <rowBreaks count="2" manualBreakCount="2">
    <brk id="34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333"/>
  <sheetViews>
    <sheetView view="pageBreakPreview" topLeftCell="A252" zoomScaleNormal="130" zoomScaleSheetLayoutView="70" workbookViewId="0">
      <selection activeCell="G5" sqref="G5"/>
    </sheetView>
  </sheetViews>
  <sheetFormatPr defaultRowHeight="12.75"/>
  <cols>
    <col min="1" max="1" width="5.140625" style="2" customWidth="1"/>
    <col min="2" max="2" width="58" style="25" customWidth="1"/>
    <col min="3" max="4" width="11.28515625" style="2" customWidth="1"/>
    <col min="5" max="5" width="11.5703125" style="2" bestFit="1" customWidth="1"/>
    <col min="6" max="6" width="11" style="2" customWidth="1"/>
    <col min="7" max="7" width="11.28515625" style="2" customWidth="1"/>
    <col min="8" max="8" width="12" style="5" customWidth="1"/>
    <col min="9" max="16384" width="9.140625" style="2"/>
  </cols>
  <sheetData>
    <row r="1" spans="1:9" ht="18.75">
      <c r="A1" s="1" t="s">
        <v>210</v>
      </c>
      <c r="B1" s="18"/>
    </row>
    <row r="2" spans="1:9" ht="18.75">
      <c r="A2" s="1"/>
      <c r="B2" s="18"/>
    </row>
    <row r="3" spans="1:9">
      <c r="A3" s="4"/>
      <c r="B3" s="20"/>
      <c r="C3" s="83"/>
      <c r="D3" s="83"/>
      <c r="E3" s="83"/>
      <c r="F3" s="83"/>
      <c r="G3" s="83"/>
    </row>
    <row r="4" spans="1:9" ht="12.75" customHeight="1">
      <c r="A4" s="21" t="s">
        <v>94</v>
      </c>
      <c r="B4" s="22"/>
      <c r="C4" s="79" t="s">
        <v>177</v>
      </c>
      <c r="D4" s="79" t="s">
        <v>177</v>
      </c>
      <c r="E4" s="79" t="s">
        <v>177</v>
      </c>
      <c r="F4" s="79" t="s">
        <v>177</v>
      </c>
      <c r="G4" s="79" t="s">
        <v>177</v>
      </c>
    </row>
    <row r="5" spans="1:9" s="24" customFormat="1" ht="41.25" customHeight="1">
      <c r="A5" s="23" t="s">
        <v>95</v>
      </c>
      <c r="B5" s="8" t="s">
        <v>130</v>
      </c>
      <c r="C5" s="80" t="s">
        <v>328</v>
      </c>
      <c r="D5" s="80" t="s">
        <v>326</v>
      </c>
      <c r="E5" s="80" t="s">
        <v>294</v>
      </c>
      <c r="F5" s="80" t="s">
        <v>327</v>
      </c>
      <c r="G5" s="141" t="s">
        <v>336</v>
      </c>
      <c r="H5" s="125"/>
    </row>
    <row r="6" spans="1:9" ht="12.75" customHeight="1"/>
    <row r="7" spans="1:9" s="15" customFormat="1">
      <c r="A7" s="26">
        <v>1037</v>
      </c>
      <c r="B7" s="27" t="s">
        <v>96</v>
      </c>
      <c r="C7" s="78">
        <f>SUM(C8:C8)</f>
        <v>2144</v>
      </c>
      <c r="D7" s="78">
        <f>SUM(D8:D8)</f>
        <v>2144</v>
      </c>
      <c r="E7" s="78">
        <f>SUM(E8:E8)</f>
        <v>2144</v>
      </c>
      <c r="F7" s="78">
        <f>SUM(F8:F8)</f>
        <v>0</v>
      </c>
      <c r="G7" s="78">
        <f>SUM(G8:G8)</f>
        <v>2144</v>
      </c>
      <c r="H7" s="5"/>
      <c r="I7" s="2"/>
    </row>
    <row r="8" spans="1:9" ht="23.25" customHeight="1">
      <c r="A8" s="13"/>
      <c r="B8" s="28" t="s">
        <v>27</v>
      </c>
      <c r="C8" s="77">
        <v>2144</v>
      </c>
      <c r="D8" s="77">
        <v>2144</v>
      </c>
      <c r="E8" s="77">
        <f>SUM(D8:D8)</f>
        <v>2144</v>
      </c>
      <c r="F8" s="77">
        <v>0</v>
      </c>
      <c r="G8" s="77">
        <f>SUM(E8:F8)</f>
        <v>2144</v>
      </c>
    </row>
    <row r="9" spans="1:9">
      <c r="A9" s="6"/>
      <c r="B9" s="22"/>
      <c r="C9" s="5"/>
      <c r="D9" s="5"/>
      <c r="E9" s="5"/>
      <c r="F9" s="5"/>
      <c r="G9" s="5"/>
    </row>
    <row r="10" spans="1:9" s="15" customFormat="1">
      <c r="A10" s="26">
        <v>2143</v>
      </c>
      <c r="B10" s="27" t="s">
        <v>140</v>
      </c>
      <c r="C10" s="78">
        <f>SUM(C11:C12)</f>
        <v>1697</v>
      </c>
      <c r="D10" s="78">
        <f>SUM(D11:D12)</f>
        <v>407</v>
      </c>
      <c r="E10" s="78">
        <f>SUM(E11:E12)</f>
        <v>407</v>
      </c>
      <c r="F10" s="78">
        <f>SUM(F11:F12)</f>
        <v>150</v>
      </c>
      <c r="G10" s="78">
        <f>SUM(G11:G12)</f>
        <v>557</v>
      </c>
      <c r="H10" s="5"/>
      <c r="I10" s="2"/>
    </row>
    <row r="11" spans="1:9" s="88" customFormat="1">
      <c r="A11" s="30"/>
      <c r="B11" s="31" t="s">
        <v>222</v>
      </c>
      <c r="C11" s="89">
        <v>1365</v>
      </c>
      <c r="D11" s="89">
        <v>0</v>
      </c>
      <c r="E11" s="77">
        <f>SUM(D11:D11)</f>
        <v>0</v>
      </c>
      <c r="F11" s="77">
        <v>0</v>
      </c>
      <c r="G11" s="77">
        <f>SUM(E11:F11)</f>
        <v>0</v>
      </c>
      <c r="H11" s="125"/>
      <c r="I11" s="24"/>
    </row>
    <row r="12" spans="1:9" s="24" customFormat="1">
      <c r="A12" s="32"/>
      <c r="B12" s="33" t="s">
        <v>4</v>
      </c>
      <c r="C12" s="77">
        <v>332</v>
      </c>
      <c r="D12" s="77">
        <v>407</v>
      </c>
      <c r="E12" s="77">
        <f>SUM(D12:D12)</f>
        <v>407</v>
      </c>
      <c r="F12" s="77">
        <v>150</v>
      </c>
      <c r="G12" s="77">
        <f>SUM(E12:F12)</f>
        <v>557</v>
      </c>
      <c r="H12" s="154"/>
    </row>
    <row r="13" spans="1:9">
      <c r="B13" s="122"/>
      <c r="C13" s="5"/>
      <c r="D13" s="5"/>
      <c r="E13" s="5"/>
      <c r="F13" s="5"/>
      <c r="G13" s="5"/>
    </row>
    <row r="14" spans="1:9" s="15" customFormat="1">
      <c r="A14" s="26">
        <v>2212</v>
      </c>
      <c r="B14" s="27" t="s">
        <v>97</v>
      </c>
      <c r="C14" s="78">
        <f>SUM(C15:C19)</f>
        <v>515</v>
      </c>
      <c r="D14" s="78">
        <f>SUM(D15:D19)</f>
        <v>1665</v>
      </c>
      <c r="E14" s="78">
        <f>SUM(E15:E19)</f>
        <v>1665</v>
      </c>
      <c r="F14" s="78">
        <f>SUM(F15:F19)</f>
        <v>0</v>
      </c>
      <c r="G14" s="78">
        <f>SUM(G15:G19)</f>
        <v>1665</v>
      </c>
      <c r="H14" s="5"/>
      <c r="I14" s="2"/>
    </row>
    <row r="15" spans="1:9">
      <c r="A15" s="34"/>
      <c r="B15" s="35" t="s">
        <v>285</v>
      </c>
      <c r="C15" s="77">
        <v>500</v>
      </c>
      <c r="D15" s="77">
        <v>500</v>
      </c>
      <c r="E15" s="77">
        <f>SUM(D15:D15)</f>
        <v>500</v>
      </c>
      <c r="F15" s="77"/>
      <c r="G15" s="77">
        <f>SUM(E15:F15)</f>
        <v>500</v>
      </c>
    </row>
    <row r="16" spans="1:9">
      <c r="A16" s="34"/>
      <c r="B16" s="35" t="s">
        <v>253</v>
      </c>
      <c r="C16" s="77"/>
      <c r="D16" s="77">
        <v>150</v>
      </c>
      <c r="E16" s="77">
        <f>SUM(D16:D16)</f>
        <v>150</v>
      </c>
      <c r="F16" s="77"/>
      <c r="G16" s="77">
        <f>SUM(E16:F16)</f>
        <v>150</v>
      </c>
    </row>
    <row r="17" spans="1:9">
      <c r="A17" s="34"/>
      <c r="B17" s="35" t="s">
        <v>254</v>
      </c>
      <c r="C17" s="77"/>
      <c r="D17" s="77">
        <v>1000</v>
      </c>
      <c r="E17" s="77">
        <f>SUM(D17:D17)</f>
        <v>1000</v>
      </c>
      <c r="F17" s="77"/>
      <c r="G17" s="77">
        <f>SUM(E17:F17)</f>
        <v>1000</v>
      </c>
    </row>
    <row r="18" spans="1:9">
      <c r="A18" s="34"/>
      <c r="B18" s="35" t="s">
        <v>223</v>
      </c>
      <c r="C18" s="77">
        <v>0</v>
      </c>
      <c r="D18" s="77">
        <v>0</v>
      </c>
      <c r="E18" s="77">
        <f>SUM(D18:D18)</f>
        <v>0</v>
      </c>
      <c r="F18" s="77"/>
      <c r="G18" s="77">
        <f>SUM(E18:F18)</f>
        <v>0</v>
      </c>
    </row>
    <row r="19" spans="1:9">
      <c r="A19" s="34"/>
      <c r="B19" s="28" t="s">
        <v>69</v>
      </c>
      <c r="C19" s="77">
        <v>15</v>
      </c>
      <c r="D19" s="77">
        <v>15</v>
      </c>
      <c r="E19" s="77">
        <f>SUM(D19:D19)</f>
        <v>15</v>
      </c>
      <c r="F19" s="77"/>
      <c r="G19" s="77">
        <f>SUM(E19:F19)</f>
        <v>15</v>
      </c>
    </row>
    <row r="20" spans="1:9">
      <c r="A20" s="36"/>
      <c r="B20" s="37"/>
      <c r="C20" s="5"/>
      <c r="D20" s="5"/>
      <c r="E20" s="5"/>
      <c r="F20" s="5"/>
      <c r="G20" s="5"/>
    </row>
    <row r="21" spans="1:9">
      <c r="A21" s="26">
        <v>2219</v>
      </c>
      <c r="B21" s="27" t="s">
        <v>98</v>
      </c>
      <c r="C21" s="78">
        <f>SUM(C22:C28)</f>
        <v>419</v>
      </c>
      <c r="D21" s="78">
        <f>SUM(D22:D28)</f>
        <v>6961</v>
      </c>
      <c r="E21" s="78">
        <f>SUM(E22:E28)</f>
        <v>6961</v>
      </c>
      <c r="F21" s="78">
        <f>SUM(F22:F28)</f>
        <v>200</v>
      </c>
      <c r="G21" s="78">
        <f>SUM(G22:G28)</f>
        <v>7161</v>
      </c>
    </row>
    <row r="22" spans="1:9" ht="13.5" customHeight="1">
      <c r="A22" s="38"/>
      <c r="B22" s="28" t="s">
        <v>10</v>
      </c>
      <c r="C22" s="77">
        <v>400</v>
      </c>
      <c r="D22" s="89">
        <v>400</v>
      </c>
      <c r="E22" s="77">
        <f t="shared" ref="E22:E28" si="0">SUM(D22:D22)</f>
        <v>400</v>
      </c>
      <c r="F22" s="77"/>
      <c r="G22" s="77">
        <f t="shared" ref="G22:G28" si="1">SUM(E22:F22)</f>
        <v>400</v>
      </c>
    </row>
    <row r="23" spans="1:9" ht="13.5" customHeight="1">
      <c r="A23" s="38"/>
      <c r="B23" s="28" t="s">
        <v>276</v>
      </c>
      <c r="C23" s="77"/>
      <c r="D23" s="89">
        <v>2615</v>
      </c>
      <c r="E23" s="77">
        <f t="shared" si="0"/>
        <v>2615</v>
      </c>
      <c r="F23" s="77"/>
      <c r="G23" s="77">
        <f t="shared" si="1"/>
        <v>2615</v>
      </c>
    </row>
    <row r="24" spans="1:9" ht="13.5" customHeight="1">
      <c r="A24" s="38"/>
      <c r="B24" s="28" t="s">
        <v>256</v>
      </c>
      <c r="C24" s="77"/>
      <c r="D24" s="89">
        <v>1328</v>
      </c>
      <c r="E24" s="77">
        <f t="shared" si="0"/>
        <v>1328</v>
      </c>
      <c r="F24" s="77"/>
      <c r="G24" s="77">
        <f t="shared" si="1"/>
        <v>1328</v>
      </c>
    </row>
    <row r="25" spans="1:9" ht="13.5" customHeight="1">
      <c r="A25" s="38"/>
      <c r="B25" s="28" t="s">
        <v>286</v>
      </c>
      <c r="C25" s="77"/>
      <c r="D25" s="89">
        <v>1300</v>
      </c>
      <c r="E25" s="77">
        <f t="shared" si="0"/>
        <v>1300</v>
      </c>
      <c r="F25" s="77">
        <v>200</v>
      </c>
      <c r="G25" s="77">
        <f t="shared" si="1"/>
        <v>1500</v>
      </c>
    </row>
    <row r="26" spans="1:9" ht="13.5" customHeight="1">
      <c r="A26" s="38"/>
      <c r="B26" s="28" t="s">
        <v>289</v>
      </c>
      <c r="C26" s="77"/>
      <c r="D26" s="89">
        <v>700</v>
      </c>
      <c r="E26" s="77">
        <f t="shared" si="0"/>
        <v>700</v>
      </c>
      <c r="F26" s="77"/>
      <c r="G26" s="77">
        <f t="shared" si="1"/>
        <v>700</v>
      </c>
    </row>
    <row r="27" spans="1:9" ht="13.5" customHeight="1">
      <c r="A27" s="38"/>
      <c r="B27" s="28" t="s">
        <v>255</v>
      </c>
      <c r="C27" s="77"/>
      <c r="D27" s="89">
        <v>599</v>
      </c>
      <c r="E27" s="77">
        <f t="shared" si="0"/>
        <v>599</v>
      </c>
      <c r="F27" s="77"/>
      <c r="G27" s="77">
        <f t="shared" si="1"/>
        <v>599</v>
      </c>
    </row>
    <row r="28" spans="1:9">
      <c r="A28" s="38"/>
      <c r="B28" s="28" t="s">
        <v>172</v>
      </c>
      <c r="C28" s="77">
        <v>19</v>
      </c>
      <c r="D28" s="77">
        <v>19</v>
      </c>
      <c r="E28" s="77">
        <f t="shared" si="0"/>
        <v>19</v>
      </c>
      <c r="F28" s="77"/>
      <c r="G28" s="77">
        <f t="shared" si="1"/>
        <v>19</v>
      </c>
    </row>
    <row r="29" spans="1:9">
      <c r="A29" s="5"/>
      <c r="B29" s="22"/>
      <c r="C29" s="5"/>
      <c r="D29" s="5"/>
      <c r="E29" s="5"/>
      <c r="F29" s="5"/>
      <c r="G29" s="5"/>
    </row>
    <row r="30" spans="1:9" s="15" customFormat="1">
      <c r="A30" s="26">
        <v>2221</v>
      </c>
      <c r="B30" s="27" t="s">
        <v>99</v>
      </c>
      <c r="C30" s="78">
        <f>SUM(C31:C33)</f>
        <v>455</v>
      </c>
      <c r="D30" s="78">
        <f>SUM(D31:D33)</f>
        <v>730</v>
      </c>
      <c r="E30" s="78">
        <f>SUM(E31:E33)</f>
        <v>730</v>
      </c>
      <c r="F30" s="78">
        <f>SUM(F31:F34)</f>
        <v>69</v>
      </c>
      <c r="G30" s="78">
        <f>SUM(G31:G34)</f>
        <v>799</v>
      </c>
      <c r="H30" s="5"/>
      <c r="I30" s="2"/>
    </row>
    <row r="31" spans="1:9" s="88" customFormat="1">
      <c r="A31" s="30"/>
      <c r="B31" s="31" t="s">
        <v>257</v>
      </c>
      <c r="C31" s="87"/>
      <c r="D31" s="89">
        <v>25</v>
      </c>
      <c r="E31" s="77">
        <f>SUM(D31:D31)</f>
        <v>25</v>
      </c>
      <c r="F31" s="77"/>
      <c r="G31" s="77">
        <f>SUM(E31:F31)</f>
        <v>25</v>
      </c>
      <c r="H31" s="125"/>
      <c r="I31" s="24"/>
    </row>
    <row r="32" spans="1:9" s="88" customFormat="1">
      <c r="A32" s="30"/>
      <c r="B32" s="31" t="s">
        <v>258</v>
      </c>
      <c r="C32" s="87"/>
      <c r="D32" s="89">
        <v>250</v>
      </c>
      <c r="E32" s="77">
        <f>SUM(D32:D32)</f>
        <v>250</v>
      </c>
      <c r="F32" s="77">
        <v>110</v>
      </c>
      <c r="G32" s="77">
        <f>SUM(E32:F32)</f>
        <v>360</v>
      </c>
      <c r="H32" s="125"/>
      <c r="I32" s="24"/>
    </row>
    <row r="33" spans="1:9" s="15" customFormat="1">
      <c r="A33" s="39"/>
      <c r="B33" s="40" t="s">
        <v>188</v>
      </c>
      <c r="C33" s="77">
        <v>455</v>
      </c>
      <c r="D33" s="77">
        <v>455</v>
      </c>
      <c r="E33" s="77">
        <f>SUM(D33:D33)</f>
        <v>455</v>
      </c>
      <c r="F33" s="77">
        <v>-71</v>
      </c>
      <c r="G33" s="77">
        <f>SUM(E33:F33)</f>
        <v>384</v>
      </c>
      <c r="H33" s="5"/>
      <c r="I33" s="2"/>
    </row>
    <row r="34" spans="1:9" s="15" customFormat="1">
      <c r="A34" s="39"/>
      <c r="B34" s="40" t="s">
        <v>309</v>
      </c>
      <c r="C34" s="77"/>
      <c r="D34" s="77"/>
      <c r="E34" s="77">
        <v>0</v>
      </c>
      <c r="F34" s="77">
        <v>30</v>
      </c>
      <c r="G34" s="77">
        <f>SUM(E34:F34)</f>
        <v>30</v>
      </c>
      <c r="H34" s="5"/>
      <c r="I34" s="2"/>
    </row>
    <row r="35" spans="1:9">
      <c r="A35" s="6"/>
      <c r="B35" s="22"/>
      <c r="C35" s="5"/>
      <c r="D35" s="5"/>
      <c r="E35" s="5"/>
      <c r="F35" s="5"/>
      <c r="G35" s="5"/>
    </row>
    <row r="36" spans="1:9" s="41" customFormat="1">
      <c r="A36" s="26">
        <v>2321</v>
      </c>
      <c r="B36" s="27" t="s">
        <v>100</v>
      </c>
      <c r="C36" s="78">
        <f>SUM(C37:C41)</f>
        <v>367</v>
      </c>
      <c r="D36" s="78">
        <f>SUM(D37:D41)</f>
        <v>672</v>
      </c>
      <c r="E36" s="78">
        <f>SUM(E37:E41)</f>
        <v>672</v>
      </c>
      <c r="F36" s="78">
        <f>SUM(F37:F41)</f>
        <v>-31</v>
      </c>
      <c r="G36" s="78">
        <f>SUM(G37:G41)</f>
        <v>641</v>
      </c>
      <c r="H36" s="19"/>
      <c r="I36" s="29"/>
    </row>
    <row r="37" spans="1:9" s="41" customFormat="1">
      <c r="A37" s="39"/>
      <c r="B37" s="42" t="s">
        <v>199</v>
      </c>
      <c r="C37" s="77">
        <v>54</v>
      </c>
      <c r="D37" s="77">
        <v>54</v>
      </c>
      <c r="E37" s="77">
        <f>SUM(D37:D37)</f>
        <v>54</v>
      </c>
      <c r="F37" s="77">
        <v>-31</v>
      </c>
      <c r="G37" s="77">
        <f>SUM(E37:F37)</f>
        <v>23</v>
      </c>
      <c r="H37" s="19"/>
      <c r="I37" s="29"/>
    </row>
    <row r="38" spans="1:9" s="41" customFormat="1">
      <c r="A38" s="39"/>
      <c r="B38" s="42" t="s">
        <v>194</v>
      </c>
      <c r="C38" s="77">
        <v>10</v>
      </c>
      <c r="D38" s="77">
        <v>10</v>
      </c>
      <c r="E38" s="77">
        <f>SUM(D38:D38)</f>
        <v>10</v>
      </c>
      <c r="F38" s="77"/>
      <c r="G38" s="77">
        <f>SUM(E38:F38)</f>
        <v>10</v>
      </c>
      <c r="H38" s="19"/>
      <c r="I38" s="29"/>
    </row>
    <row r="39" spans="1:9" s="41" customFormat="1">
      <c r="A39" s="39"/>
      <c r="B39" s="42" t="s">
        <v>1</v>
      </c>
      <c r="C39" s="77">
        <v>3</v>
      </c>
      <c r="D39" s="77">
        <v>8</v>
      </c>
      <c r="E39" s="77">
        <f>SUM(D39:D39)</f>
        <v>8</v>
      </c>
      <c r="F39" s="77"/>
      <c r="G39" s="77">
        <f>SUM(E39:F39)</f>
        <v>8</v>
      </c>
      <c r="H39" s="19"/>
      <c r="I39" s="29"/>
    </row>
    <row r="40" spans="1:9" s="41" customFormat="1">
      <c r="A40" s="39"/>
      <c r="B40" s="42" t="s">
        <v>259</v>
      </c>
      <c r="C40" s="77"/>
      <c r="D40" s="77">
        <v>300</v>
      </c>
      <c r="E40" s="77">
        <f>SUM(D40:D40)</f>
        <v>300</v>
      </c>
      <c r="F40" s="77"/>
      <c r="G40" s="77">
        <f>SUM(E40:F40)</f>
        <v>300</v>
      </c>
      <c r="H40" s="19"/>
      <c r="I40" s="29"/>
    </row>
    <row r="41" spans="1:9" s="41" customFormat="1">
      <c r="A41" s="39"/>
      <c r="B41" s="42" t="s">
        <v>168</v>
      </c>
      <c r="C41" s="77">
        <v>300</v>
      </c>
      <c r="D41" s="77">
        <v>300</v>
      </c>
      <c r="E41" s="77">
        <f>SUM(D41:D41)</f>
        <v>300</v>
      </c>
      <c r="F41" s="77"/>
      <c r="G41" s="77">
        <f>SUM(E41:F41)</f>
        <v>300</v>
      </c>
      <c r="H41" s="19"/>
      <c r="I41" s="29"/>
    </row>
    <row r="42" spans="1:9" s="41" customFormat="1">
      <c r="A42" s="43"/>
      <c r="B42" s="44"/>
      <c r="C42" s="76"/>
      <c r="D42" s="76"/>
      <c r="E42" s="76"/>
      <c r="F42" s="76"/>
      <c r="G42" s="76"/>
      <c r="H42" s="19"/>
      <c r="I42" s="29"/>
    </row>
    <row r="43" spans="1:9">
      <c r="A43" s="26">
        <v>2333</v>
      </c>
      <c r="B43" s="27" t="s">
        <v>101</v>
      </c>
      <c r="C43" s="78">
        <f>SUM(C44:C46)</f>
        <v>230</v>
      </c>
      <c r="D43" s="78">
        <f>SUM(D44:D46)</f>
        <v>225</v>
      </c>
      <c r="E43" s="78">
        <f>SUM(E44:E46)</f>
        <v>225</v>
      </c>
      <c r="F43" s="78">
        <f>SUM(F44:F46)</f>
        <v>0</v>
      </c>
      <c r="G43" s="78">
        <f>SUM(G44:G46)</f>
        <v>225</v>
      </c>
    </row>
    <row r="44" spans="1:9">
      <c r="A44" s="13"/>
      <c r="B44" s="28" t="s">
        <v>159</v>
      </c>
      <c r="C44" s="77">
        <v>25</v>
      </c>
      <c r="D44" s="77">
        <v>25</v>
      </c>
      <c r="E44" s="77">
        <f>SUM(D44:D44)</f>
        <v>25</v>
      </c>
      <c r="F44" s="77"/>
      <c r="G44" s="77">
        <f>SUM(E44:F44)</f>
        <v>25</v>
      </c>
    </row>
    <row r="45" spans="1:9">
      <c r="A45" s="13"/>
      <c r="B45" s="28" t="s">
        <v>82</v>
      </c>
      <c r="C45" s="77">
        <v>5</v>
      </c>
      <c r="D45" s="77">
        <v>0</v>
      </c>
      <c r="E45" s="77">
        <f>SUM(D45:D45)</f>
        <v>0</v>
      </c>
      <c r="F45" s="77"/>
      <c r="G45" s="77">
        <f>SUM(E45:F45)</f>
        <v>0</v>
      </c>
    </row>
    <row r="46" spans="1:9">
      <c r="A46" s="13"/>
      <c r="B46" s="28" t="s">
        <v>25</v>
      </c>
      <c r="C46" s="77">
        <v>200</v>
      </c>
      <c r="D46" s="77">
        <v>200</v>
      </c>
      <c r="E46" s="77">
        <f>SUM(D46:D46)</f>
        <v>200</v>
      </c>
      <c r="F46" s="77"/>
      <c r="G46" s="77">
        <f>SUM(E46:F46)</f>
        <v>200</v>
      </c>
    </row>
    <row r="47" spans="1:9">
      <c r="A47" s="36"/>
      <c r="B47" s="37"/>
      <c r="C47" s="5"/>
      <c r="D47" s="5"/>
      <c r="E47" s="5"/>
      <c r="F47" s="5"/>
      <c r="G47" s="5"/>
    </row>
    <row r="48" spans="1:9">
      <c r="A48" s="26">
        <v>3111</v>
      </c>
      <c r="B48" s="27" t="s">
        <v>102</v>
      </c>
      <c r="C48" s="78">
        <f>SUM(C49:C50)</f>
        <v>2086</v>
      </c>
      <c r="D48" s="78">
        <f>SUM(D49:D50)</f>
        <v>2086</v>
      </c>
      <c r="E48" s="78">
        <f>SUM(E49:E50)</f>
        <v>2086</v>
      </c>
      <c r="F48" s="78">
        <f>SUM(F49:F51)</f>
        <v>0</v>
      </c>
      <c r="G48" s="78">
        <f>SUM(G49:G51)</f>
        <v>2086</v>
      </c>
    </row>
    <row r="49" spans="1:7">
      <c r="A49" s="13"/>
      <c r="B49" s="28" t="s">
        <v>16</v>
      </c>
      <c r="C49" s="77">
        <v>1356</v>
      </c>
      <c r="D49" s="89">
        <v>1356</v>
      </c>
      <c r="E49" s="77">
        <f>SUM(D49:D49)</f>
        <v>1356</v>
      </c>
      <c r="F49" s="77"/>
      <c r="G49" s="77">
        <f>SUM(E49:F49)</f>
        <v>1356</v>
      </c>
    </row>
    <row r="50" spans="1:7">
      <c r="A50" s="13"/>
      <c r="B50" s="28" t="s">
        <v>127</v>
      </c>
      <c r="C50" s="77">
        <v>730</v>
      </c>
      <c r="D50" s="77">
        <v>730</v>
      </c>
      <c r="E50" s="77">
        <f>SUM(D50:D50)</f>
        <v>730</v>
      </c>
      <c r="F50" s="77"/>
      <c r="G50" s="77">
        <f>SUM(E50:F50)</f>
        <v>730</v>
      </c>
    </row>
    <row r="51" spans="1:7" ht="13.5" customHeight="1">
      <c r="A51" s="36"/>
      <c r="B51" s="37"/>
      <c r="C51" s="5"/>
      <c r="D51" s="5"/>
      <c r="E51" s="5"/>
      <c r="F51" s="5"/>
      <c r="G51" s="5"/>
    </row>
    <row r="52" spans="1:7">
      <c r="A52" s="26">
        <v>3113</v>
      </c>
      <c r="B52" s="27" t="s">
        <v>103</v>
      </c>
      <c r="C52" s="78">
        <f>SUM(C53:C58)</f>
        <v>6647</v>
      </c>
      <c r="D52" s="78">
        <f>SUM(D53:D58)</f>
        <v>6747</v>
      </c>
      <c r="E52" s="78">
        <f>SUM(E53:E58)</f>
        <v>6747</v>
      </c>
      <c r="F52" s="78">
        <f>SUM(F53:F58)</f>
        <v>0</v>
      </c>
      <c r="G52" s="78">
        <f>SUM(G53:G58)</f>
        <v>6747</v>
      </c>
    </row>
    <row r="53" spans="1:7">
      <c r="A53" s="13"/>
      <c r="B53" s="28" t="s">
        <v>198</v>
      </c>
      <c r="C53" s="77">
        <v>2872</v>
      </c>
      <c r="D53" s="77">
        <v>2872</v>
      </c>
      <c r="E53" s="77">
        <f t="shared" ref="E53:E58" si="2">SUM(D53:D53)</f>
        <v>2872</v>
      </c>
      <c r="F53" s="77"/>
      <c r="G53" s="77">
        <f t="shared" ref="G53:G58" si="3">SUM(E53:F53)</f>
        <v>2872</v>
      </c>
    </row>
    <row r="54" spans="1:7">
      <c r="A54" s="13"/>
      <c r="B54" s="28" t="s">
        <v>245</v>
      </c>
      <c r="C54" s="77"/>
      <c r="D54" s="77">
        <v>100</v>
      </c>
      <c r="E54" s="77">
        <f t="shared" si="2"/>
        <v>100</v>
      </c>
      <c r="F54" s="77"/>
      <c r="G54" s="77">
        <f t="shared" si="3"/>
        <v>100</v>
      </c>
    </row>
    <row r="55" spans="1:7">
      <c r="A55" s="13"/>
      <c r="B55" s="28" t="s">
        <v>11</v>
      </c>
      <c r="C55" s="77">
        <v>3754</v>
      </c>
      <c r="D55" s="77">
        <v>3754</v>
      </c>
      <c r="E55" s="77">
        <f t="shared" si="2"/>
        <v>3754</v>
      </c>
      <c r="F55" s="77"/>
      <c r="G55" s="77">
        <f t="shared" si="3"/>
        <v>3754</v>
      </c>
    </row>
    <row r="56" spans="1:7">
      <c r="A56" s="13"/>
      <c r="B56" s="28" t="s">
        <v>279</v>
      </c>
      <c r="C56" s="77">
        <v>4</v>
      </c>
      <c r="D56" s="77">
        <v>2</v>
      </c>
      <c r="E56" s="77">
        <f t="shared" si="2"/>
        <v>2</v>
      </c>
      <c r="F56" s="77"/>
      <c r="G56" s="77">
        <f t="shared" si="3"/>
        <v>2</v>
      </c>
    </row>
    <row r="57" spans="1:7">
      <c r="A57" s="13"/>
      <c r="B57" s="28" t="s">
        <v>280</v>
      </c>
      <c r="C57" s="77"/>
      <c r="D57" s="77">
        <v>2</v>
      </c>
      <c r="E57" s="77">
        <f t="shared" si="2"/>
        <v>2</v>
      </c>
      <c r="F57" s="77"/>
      <c r="G57" s="77">
        <f t="shared" si="3"/>
        <v>2</v>
      </c>
    </row>
    <row r="58" spans="1:7">
      <c r="A58" s="13"/>
      <c r="B58" s="28" t="s">
        <v>24</v>
      </c>
      <c r="C58" s="77">
        <v>17</v>
      </c>
      <c r="D58" s="77">
        <v>17</v>
      </c>
      <c r="E58" s="77">
        <f t="shared" si="2"/>
        <v>17</v>
      </c>
      <c r="F58" s="77"/>
      <c r="G58" s="77">
        <f t="shared" si="3"/>
        <v>17</v>
      </c>
    </row>
    <row r="59" spans="1:7">
      <c r="A59" s="36"/>
      <c r="B59" s="37"/>
      <c r="C59" s="5"/>
      <c r="D59" s="5"/>
      <c r="E59" s="5"/>
      <c r="F59" s="5"/>
      <c r="G59" s="5"/>
    </row>
    <row r="60" spans="1:7">
      <c r="A60" s="26">
        <v>3141</v>
      </c>
      <c r="B60" s="27" t="s">
        <v>104</v>
      </c>
      <c r="C60" s="78">
        <f>SUM(C61)</f>
        <v>502</v>
      </c>
      <c r="D60" s="78">
        <f>SUM(D61:D61)</f>
        <v>502</v>
      </c>
      <c r="E60" s="78">
        <f>SUM(E61:E61)</f>
        <v>502</v>
      </c>
      <c r="F60" s="78">
        <f>SUM(F61:F61)</f>
        <v>0</v>
      </c>
      <c r="G60" s="78">
        <f>SUM(G61:G61)</f>
        <v>502</v>
      </c>
    </row>
    <row r="61" spans="1:7">
      <c r="A61" s="45"/>
      <c r="B61" s="28" t="s">
        <v>153</v>
      </c>
      <c r="C61" s="77">
        <v>502</v>
      </c>
      <c r="D61" s="77">
        <v>502</v>
      </c>
      <c r="E61" s="77">
        <f>SUM(D61:D61)</f>
        <v>502</v>
      </c>
      <c r="F61" s="77"/>
      <c r="G61" s="77">
        <f>SUM(E61:F61)</f>
        <v>502</v>
      </c>
    </row>
    <row r="62" spans="1:7">
      <c r="A62" s="46"/>
      <c r="B62" s="37"/>
      <c r="C62" s="5"/>
      <c r="D62" s="5"/>
      <c r="E62" s="5"/>
      <c r="F62" s="5"/>
      <c r="G62" s="5"/>
    </row>
    <row r="63" spans="1:7">
      <c r="A63" s="26">
        <v>3314</v>
      </c>
      <c r="B63" s="27" t="s">
        <v>141</v>
      </c>
      <c r="C63" s="78">
        <f>SUM(C64:C67)</f>
        <v>1791</v>
      </c>
      <c r="D63" s="78">
        <f>SUM(D64:D67)</f>
        <v>1791</v>
      </c>
      <c r="E63" s="78">
        <f>SUM(E64:E67)</f>
        <v>1791</v>
      </c>
      <c r="F63" s="78">
        <f>SUM(F64:F67)</f>
        <v>0</v>
      </c>
      <c r="G63" s="78">
        <f>SUM(G64:G67)</f>
        <v>1791</v>
      </c>
    </row>
    <row r="64" spans="1:7">
      <c r="A64" s="13"/>
      <c r="B64" s="28" t="s">
        <v>148</v>
      </c>
      <c r="C64" s="77">
        <v>820</v>
      </c>
      <c r="D64" s="77">
        <v>820</v>
      </c>
      <c r="E64" s="77">
        <f>SUM(D64:D64)</f>
        <v>820</v>
      </c>
      <c r="F64" s="77"/>
      <c r="G64" s="77">
        <f>SUM(E64:F64)</f>
        <v>820</v>
      </c>
    </row>
    <row r="65" spans="1:9">
      <c r="A65" s="13"/>
      <c r="B65" s="28" t="s">
        <v>149</v>
      </c>
      <c r="C65" s="77">
        <v>279</v>
      </c>
      <c r="D65" s="77">
        <v>279</v>
      </c>
      <c r="E65" s="77">
        <f>SUM(D65:D65)</f>
        <v>279</v>
      </c>
      <c r="F65" s="77"/>
      <c r="G65" s="77">
        <f>SUM(E65:F65)</f>
        <v>279</v>
      </c>
    </row>
    <row r="66" spans="1:9">
      <c r="A66" s="13"/>
      <c r="B66" s="28" t="s">
        <v>55</v>
      </c>
      <c r="C66" s="77">
        <v>17</v>
      </c>
      <c r="D66" s="77">
        <v>17</v>
      </c>
      <c r="E66" s="77">
        <f>SUM(D66:D66)</f>
        <v>17</v>
      </c>
      <c r="F66" s="77"/>
      <c r="G66" s="77">
        <f>SUM(E66:F66)</f>
        <v>17</v>
      </c>
    </row>
    <row r="67" spans="1:9">
      <c r="A67" s="13"/>
      <c r="B67" s="28" t="s">
        <v>12</v>
      </c>
      <c r="C67" s="77">
        <v>675</v>
      </c>
      <c r="D67" s="77">
        <v>675</v>
      </c>
      <c r="E67" s="77">
        <f>SUM(D67:D67)</f>
        <v>675</v>
      </c>
      <c r="F67" s="77"/>
      <c r="G67" s="77">
        <f>SUM(E67:F67)</f>
        <v>675</v>
      </c>
    </row>
    <row r="68" spans="1:9">
      <c r="A68" s="36"/>
      <c r="B68" s="37"/>
      <c r="C68" s="5"/>
      <c r="D68" s="5"/>
      <c r="E68" s="5"/>
      <c r="F68" s="5"/>
      <c r="G68" s="5"/>
    </row>
    <row r="69" spans="1:9">
      <c r="A69" s="26">
        <v>3315</v>
      </c>
      <c r="B69" s="27" t="s">
        <v>29</v>
      </c>
      <c r="C69" s="78">
        <f>SUM(C70:C71)</f>
        <v>187</v>
      </c>
      <c r="D69" s="78">
        <f>SUM(D70:D71)</f>
        <v>187</v>
      </c>
      <c r="E69" s="78">
        <f>SUM(E70:E71)</f>
        <v>187</v>
      </c>
      <c r="F69" s="78">
        <f>SUM(F70:F72)</f>
        <v>13</v>
      </c>
      <c r="G69" s="78">
        <f>SUM(G70:G72)</f>
        <v>200</v>
      </c>
    </row>
    <row r="70" spans="1:9" s="24" customFormat="1">
      <c r="A70" s="30"/>
      <c r="B70" s="31" t="s">
        <v>221</v>
      </c>
      <c r="C70" s="89">
        <v>50</v>
      </c>
      <c r="D70" s="89">
        <v>50</v>
      </c>
      <c r="E70" s="77">
        <f>SUM(D70:D70)</f>
        <v>50</v>
      </c>
      <c r="F70" s="77"/>
      <c r="G70" s="77">
        <f>SUM(E70:F70)</f>
        <v>50</v>
      </c>
      <c r="H70" s="125"/>
    </row>
    <row r="71" spans="1:9">
      <c r="A71" s="13"/>
      <c r="B71" s="28" t="s">
        <v>150</v>
      </c>
      <c r="C71" s="77">
        <v>137</v>
      </c>
      <c r="D71" s="77">
        <v>137</v>
      </c>
      <c r="E71" s="77">
        <f>SUM(D71:D71)</f>
        <v>137</v>
      </c>
      <c r="F71" s="77"/>
      <c r="G71" s="77">
        <f>SUM(E71:F71)</f>
        <v>137</v>
      </c>
    </row>
    <row r="72" spans="1:9" ht="15" customHeight="1">
      <c r="A72" s="13"/>
      <c r="B72" s="155" t="s">
        <v>297</v>
      </c>
      <c r="C72" s="77">
        <v>0</v>
      </c>
      <c r="D72" s="77">
        <v>0</v>
      </c>
      <c r="E72" s="77">
        <v>0</v>
      </c>
      <c r="F72" s="77">
        <v>13</v>
      </c>
      <c r="G72" s="77">
        <f>SUM(E72:F72)</f>
        <v>13</v>
      </c>
      <c r="H72" s="138"/>
    </row>
    <row r="73" spans="1:9">
      <c r="A73" s="36"/>
      <c r="B73" s="37"/>
      <c r="C73" s="5"/>
      <c r="D73" s="5"/>
      <c r="E73" s="5"/>
      <c r="F73" s="5"/>
      <c r="G73" s="5"/>
    </row>
    <row r="74" spans="1:9" s="41" customFormat="1">
      <c r="A74" s="26">
        <v>3319</v>
      </c>
      <c r="B74" s="27" t="s">
        <v>142</v>
      </c>
      <c r="C74" s="78">
        <f>SUM(C75:C83)</f>
        <v>25377</v>
      </c>
      <c r="D74" s="78">
        <f>SUM(D75:D83)</f>
        <v>21270</v>
      </c>
      <c r="E74" s="78">
        <f>SUM(E75:E83)</f>
        <v>21270</v>
      </c>
      <c r="F74" s="78">
        <f>SUM(F75:F83)</f>
        <v>38</v>
      </c>
      <c r="G74" s="78">
        <f>SUM(G75:G83)</f>
        <v>21308</v>
      </c>
      <c r="H74" s="19"/>
      <c r="I74" s="29"/>
    </row>
    <row r="75" spans="1:9" s="82" customFormat="1">
      <c r="A75" s="30"/>
      <c r="B75" s="28" t="s">
        <v>246</v>
      </c>
      <c r="C75" s="89"/>
      <c r="D75" s="89">
        <v>50</v>
      </c>
      <c r="E75" s="77">
        <f t="shared" ref="E75:E83" si="4">SUM(D75:D75)</f>
        <v>50</v>
      </c>
      <c r="F75" s="77"/>
      <c r="G75" s="77">
        <f t="shared" ref="G75:G83" si="5">SUM(E75:F75)</f>
        <v>50</v>
      </c>
      <c r="H75" s="126"/>
      <c r="I75" s="90"/>
    </row>
    <row r="76" spans="1:9" s="82" customFormat="1">
      <c r="A76" s="30"/>
      <c r="B76" s="31" t="s">
        <v>292</v>
      </c>
      <c r="C76" s="87">
        <v>1000</v>
      </c>
      <c r="D76" s="87">
        <v>1000</v>
      </c>
      <c r="E76" s="77">
        <f t="shared" si="4"/>
        <v>1000</v>
      </c>
      <c r="F76" s="77"/>
      <c r="G76" s="77">
        <f t="shared" si="5"/>
        <v>1000</v>
      </c>
      <c r="H76" s="126"/>
      <c r="I76" s="90"/>
    </row>
    <row r="77" spans="1:9" s="82" customFormat="1">
      <c r="A77" s="30"/>
      <c r="B77" s="31" t="s">
        <v>231</v>
      </c>
      <c r="C77" s="89">
        <v>22760</v>
      </c>
      <c r="D77" s="89">
        <v>18060</v>
      </c>
      <c r="E77" s="77">
        <f t="shared" si="4"/>
        <v>18060</v>
      </c>
      <c r="F77" s="77"/>
      <c r="G77" s="77">
        <f t="shared" si="5"/>
        <v>18060</v>
      </c>
      <c r="H77" s="126"/>
      <c r="I77" s="90"/>
    </row>
    <row r="78" spans="1:9" s="82" customFormat="1">
      <c r="A78" s="30"/>
      <c r="B78" s="31" t="s">
        <v>267</v>
      </c>
      <c r="C78" s="89"/>
      <c r="D78" s="89">
        <v>252</v>
      </c>
      <c r="E78" s="77">
        <f t="shared" si="4"/>
        <v>252</v>
      </c>
      <c r="F78" s="77"/>
      <c r="G78" s="77">
        <f t="shared" si="5"/>
        <v>252</v>
      </c>
      <c r="H78" s="126"/>
      <c r="I78" s="90"/>
    </row>
    <row r="79" spans="1:9">
      <c r="A79" s="34"/>
      <c r="B79" s="28" t="s">
        <v>62</v>
      </c>
      <c r="C79" s="77">
        <v>1400</v>
      </c>
      <c r="D79" s="77">
        <v>1588</v>
      </c>
      <c r="E79" s="77">
        <f t="shared" si="4"/>
        <v>1588</v>
      </c>
      <c r="F79" s="77">
        <v>38</v>
      </c>
      <c r="G79" s="77">
        <f t="shared" si="5"/>
        <v>1626</v>
      </c>
    </row>
    <row r="80" spans="1:9">
      <c r="A80" s="34"/>
      <c r="B80" s="28" t="s">
        <v>265</v>
      </c>
      <c r="C80" s="77"/>
      <c r="D80" s="77">
        <v>103</v>
      </c>
      <c r="E80" s="77">
        <f t="shared" si="4"/>
        <v>103</v>
      </c>
      <c r="F80" s="77"/>
      <c r="G80" s="77">
        <f t="shared" si="5"/>
        <v>103</v>
      </c>
    </row>
    <row r="81" spans="1:9">
      <c r="A81" s="34"/>
      <c r="B81" s="28" t="s">
        <v>76</v>
      </c>
      <c r="C81" s="77">
        <v>45</v>
      </c>
      <c r="D81" s="77">
        <v>45</v>
      </c>
      <c r="E81" s="77">
        <f t="shared" si="4"/>
        <v>45</v>
      </c>
      <c r="F81" s="77"/>
      <c r="G81" s="77">
        <f t="shared" si="5"/>
        <v>45</v>
      </c>
    </row>
    <row r="82" spans="1:9">
      <c r="A82" s="34"/>
      <c r="B82" s="28" t="s">
        <v>126</v>
      </c>
      <c r="C82" s="77">
        <v>132</v>
      </c>
      <c r="D82" s="77">
        <v>132</v>
      </c>
      <c r="E82" s="77">
        <f t="shared" si="4"/>
        <v>132</v>
      </c>
      <c r="F82" s="77"/>
      <c r="G82" s="77">
        <f t="shared" si="5"/>
        <v>132</v>
      </c>
    </row>
    <row r="83" spans="1:9">
      <c r="A83" s="34"/>
      <c r="B83" s="28" t="s">
        <v>21</v>
      </c>
      <c r="C83" s="77">
        <v>40</v>
      </c>
      <c r="D83" s="77">
        <v>40</v>
      </c>
      <c r="E83" s="77">
        <f t="shared" si="4"/>
        <v>40</v>
      </c>
      <c r="F83" s="77"/>
      <c r="G83" s="77">
        <f t="shared" si="5"/>
        <v>40</v>
      </c>
    </row>
    <row r="84" spans="1:9" s="17" customFormat="1">
      <c r="A84" s="47"/>
      <c r="B84" s="37"/>
      <c r="C84" s="36"/>
      <c r="D84" s="36"/>
      <c r="E84" s="36"/>
      <c r="F84" s="36"/>
      <c r="G84" s="36"/>
      <c r="H84" s="36"/>
    </row>
    <row r="85" spans="1:9" s="15" customFormat="1">
      <c r="A85" s="26">
        <v>3322</v>
      </c>
      <c r="B85" s="27" t="s">
        <v>83</v>
      </c>
      <c r="C85" s="78">
        <f>SUM(C86:C90)</f>
        <v>4530</v>
      </c>
      <c r="D85" s="78">
        <f>SUM(D86:D102)</f>
        <v>6821</v>
      </c>
      <c r="E85" s="78">
        <f>SUM(E86:E102)</f>
        <v>6821</v>
      </c>
      <c r="F85" s="78">
        <f>SUM(F86:F102)</f>
        <v>2999</v>
      </c>
      <c r="G85" s="78">
        <f>SUM(G86:G102)</f>
        <v>9820</v>
      </c>
      <c r="H85" s="5"/>
      <c r="I85" s="2"/>
    </row>
    <row r="86" spans="1:9">
      <c r="A86" s="49"/>
      <c r="B86" s="50" t="s">
        <v>23</v>
      </c>
      <c r="C86" s="77">
        <v>150</v>
      </c>
      <c r="D86" s="77">
        <v>150</v>
      </c>
      <c r="E86" s="77">
        <f t="shared" ref="E86:E102" si="6">SUM(D86:D86)</f>
        <v>150</v>
      </c>
      <c r="F86" s="77"/>
      <c r="G86" s="77">
        <f t="shared" ref="G86:G102" si="7">SUM(E86:F86)</f>
        <v>150</v>
      </c>
    </row>
    <row r="87" spans="1:9">
      <c r="A87" s="49"/>
      <c r="B87" s="50" t="s">
        <v>228</v>
      </c>
      <c r="C87" s="77">
        <v>40</v>
      </c>
      <c r="D87" s="77">
        <v>40</v>
      </c>
      <c r="E87" s="77">
        <f t="shared" si="6"/>
        <v>40</v>
      </c>
      <c r="F87" s="77"/>
      <c r="G87" s="77">
        <f t="shared" si="7"/>
        <v>40</v>
      </c>
    </row>
    <row r="88" spans="1:9">
      <c r="A88" s="49"/>
      <c r="B88" s="50" t="s">
        <v>225</v>
      </c>
      <c r="C88" s="77">
        <v>3500</v>
      </c>
      <c r="D88" s="77">
        <v>3500</v>
      </c>
      <c r="E88" s="77">
        <f t="shared" si="6"/>
        <v>3500</v>
      </c>
      <c r="F88" s="77">
        <v>600</v>
      </c>
      <c r="G88" s="77">
        <f t="shared" si="7"/>
        <v>4100</v>
      </c>
      <c r="H88" s="156"/>
    </row>
    <row r="89" spans="1:9">
      <c r="A89" s="49"/>
      <c r="B89" s="50" t="s">
        <v>260</v>
      </c>
      <c r="C89" s="77"/>
      <c r="D89" s="77">
        <v>24</v>
      </c>
      <c r="E89" s="77">
        <f t="shared" si="6"/>
        <v>24</v>
      </c>
      <c r="F89" s="77"/>
      <c r="G89" s="77">
        <f t="shared" si="7"/>
        <v>24</v>
      </c>
      <c r="H89" s="156"/>
    </row>
    <row r="90" spans="1:9">
      <c r="A90" s="49"/>
      <c r="B90" s="50" t="s">
        <v>84</v>
      </c>
      <c r="C90" s="77">
        <v>840</v>
      </c>
      <c r="D90" s="77">
        <v>0</v>
      </c>
      <c r="E90" s="77">
        <f t="shared" si="6"/>
        <v>0</v>
      </c>
      <c r="F90" s="77"/>
      <c r="G90" s="77">
        <f t="shared" si="7"/>
        <v>0</v>
      </c>
      <c r="H90" s="156"/>
    </row>
    <row r="91" spans="1:9">
      <c r="A91" s="49"/>
      <c r="B91" s="40" t="s">
        <v>211</v>
      </c>
      <c r="C91" s="77"/>
      <c r="D91" s="77">
        <v>950</v>
      </c>
      <c r="E91" s="77">
        <f t="shared" si="6"/>
        <v>950</v>
      </c>
      <c r="F91" s="77">
        <v>-950</v>
      </c>
      <c r="G91" s="77">
        <f t="shared" si="7"/>
        <v>0</v>
      </c>
      <c r="H91" s="156"/>
    </row>
    <row r="92" spans="1:9">
      <c r="A92" s="49"/>
      <c r="B92" s="40" t="s">
        <v>190</v>
      </c>
      <c r="C92" s="77"/>
      <c r="D92" s="77">
        <v>1755</v>
      </c>
      <c r="E92" s="77">
        <f t="shared" si="6"/>
        <v>1755</v>
      </c>
      <c r="F92" s="77">
        <v>-1755</v>
      </c>
      <c r="G92" s="77">
        <f t="shared" si="7"/>
        <v>0</v>
      </c>
      <c r="H92" s="156"/>
    </row>
    <row r="93" spans="1:9">
      <c r="A93" s="49"/>
      <c r="B93" s="40" t="s">
        <v>316</v>
      </c>
      <c r="C93" s="77"/>
      <c r="D93" s="77"/>
      <c r="E93" s="77">
        <v>0</v>
      </c>
      <c r="F93" s="77">
        <f>47+142</f>
        <v>189</v>
      </c>
      <c r="G93" s="77">
        <f t="shared" si="7"/>
        <v>189</v>
      </c>
      <c r="H93" s="156"/>
    </row>
    <row r="94" spans="1:9">
      <c r="A94" s="49"/>
      <c r="B94" s="40" t="s">
        <v>317</v>
      </c>
      <c r="C94" s="77"/>
      <c r="D94" s="77"/>
      <c r="E94" s="77">
        <v>0</v>
      </c>
      <c r="F94" s="77">
        <f>20+57</f>
        <v>77</v>
      </c>
      <c r="G94" s="77">
        <f t="shared" si="7"/>
        <v>77</v>
      </c>
      <c r="H94" s="156"/>
    </row>
    <row r="95" spans="1:9">
      <c r="A95" s="49"/>
      <c r="B95" s="40" t="s">
        <v>318</v>
      </c>
      <c r="C95" s="77"/>
      <c r="D95" s="77"/>
      <c r="E95" s="77">
        <v>0</v>
      </c>
      <c r="F95" s="77">
        <f>36+105</f>
        <v>141</v>
      </c>
      <c r="G95" s="77">
        <f t="shared" si="7"/>
        <v>141</v>
      </c>
      <c r="H95" s="156"/>
    </row>
    <row r="96" spans="1:9">
      <c r="A96" s="94"/>
      <c r="B96" s="49" t="s">
        <v>319</v>
      </c>
      <c r="C96" s="77"/>
      <c r="D96" s="77"/>
      <c r="E96" s="77">
        <v>0</v>
      </c>
      <c r="F96" s="77">
        <f>44+132</f>
        <v>176</v>
      </c>
      <c r="G96" s="77">
        <f t="shared" si="7"/>
        <v>176</v>
      </c>
      <c r="H96" s="156"/>
    </row>
    <row r="97" spans="1:8">
      <c r="A97" s="49"/>
      <c r="B97" s="40" t="s">
        <v>320</v>
      </c>
      <c r="C97" s="77"/>
      <c r="D97" s="77"/>
      <c r="E97" s="77">
        <v>0</v>
      </c>
      <c r="F97" s="77">
        <f>91+936</f>
        <v>1027</v>
      </c>
      <c r="G97" s="77">
        <f t="shared" si="7"/>
        <v>1027</v>
      </c>
      <c r="H97" s="156"/>
    </row>
    <row r="98" spans="1:8">
      <c r="A98" s="49"/>
      <c r="B98" s="40" t="s">
        <v>321</v>
      </c>
      <c r="C98" s="77"/>
      <c r="D98" s="77"/>
      <c r="E98" s="77">
        <v>0</v>
      </c>
      <c r="F98" s="77">
        <f>131+105+51+33</f>
        <v>320</v>
      </c>
      <c r="G98" s="77">
        <f t="shared" si="7"/>
        <v>320</v>
      </c>
      <c r="H98" s="156"/>
    </row>
    <row r="99" spans="1:8">
      <c r="A99" s="49"/>
      <c r="B99" s="40" t="s">
        <v>322</v>
      </c>
      <c r="C99" s="77"/>
      <c r="D99" s="77"/>
      <c r="E99" s="77">
        <v>0</v>
      </c>
      <c r="F99" s="77">
        <f>336+278+135+75</f>
        <v>824</v>
      </c>
      <c r="G99" s="77">
        <f t="shared" si="7"/>
        <v>824</v>
      </c>
      <c r="H99" s="156"/>
    </row>
    <row r="100" spans="1:8">
      <c r="A100" s="49"/>
      <c r="B100" s="40" t="s">
        <v>324</v>
      </c>
      <c r="C100" s="77"/>
      <c r="D100" s="77"/>
      <c r="E100" s="77">
        <v>0</v>
      </c>
      <c r="F100" s="77">
        <v>2000</v>
      </c>
      <c r="G100" s="77">
        <f t="shared" si="7"/>
        <v>2000</v>
      </c>
      <c r="H100" s="156"/>
    </row>
    <row r="101" spans="1:8">
      <c r="A101" s="49"/>
      <c r="B101" s="40" t="s">
        <v>288</v>
      </c>
      <c r="C101" s="77"/>
      <c r="D101" s="77">
        <v>185</v>
      </c>
      <c r="E101" s="77">
        <f t="shared" si="6"/>
        <v>185</v>
      </c>
      <c r="F101" s="77"/>
      <c r="G101" s="77">
        <f t="shared" si="7"/>
        <v>185</v>
      </c>
      <c r="H101" s="156"/>
    </row>
    <row r="102" spans="1:8">
      <c r="A102" s="49"/>
      <c r="B102" s="40" t="s">
        <v>170</v>
      </c>
      <c r="C102" s="77"/>
      <c r="D102" s="77">
        <v>217</v>
      </c>
      <c r="E102" s="77">
        <f t="shared" si="6"/>
        <v>217</v>
      </c>
      <c r="F102" s="77">
        <v>350</v>
      </c>
      <c r="G102" s="77">
        <f t="shared" si="7"/>
        <v>567</v>
      </c>
      <c r="H102" s="156"/>
    </row>
    <row r="103" spans="1:8">
      <c r="A103" s="54"/>
      <c r="B103" s="123"/>
      <c r="C103" s="48"/>
      <c r="D103" s="48"/>
      <c r="E103" s="48"/>
      <c r="F103" s="48"/>
      <c r="G103" s="48"/>
    </row>
    <row r="104" spans="1:8">
      <c r="A104" s="26">
        <v>3322</v>
      </c>
      <c r="B104" s="27" t="s">
        <v>252</v>
      </c>
      <c r="C104" s="78">
        <f>SUM(C105)</f>
        <v>0</v>
      </c>
      <c r="D104" s="78">
        <f>SUM(D105:D105)</f>
        <v>840</v>
      </c>
      <c r="E104" s="78">
        <f>SUM(E105:E105)</f>
        <v>840</v>
      </c>
      <c r="F104" s="78">
        <f>SUM(F105)</f>
        <v>0</v>
      </c>
      <c r="G104" s="78">
        <f>SUM(G105)</f>
        <v>840</v>
      </c>
    </row>
    <row r="105" spans="1:8">
      <c r="A105" s="49"/>
      <c r="B105" s="50" t="s">
        <v>84</v>
      </c>
      <c r="C105" s="77">
        <v>0</v>
      </c>
      <c r="D105" s="77">
        <v>840</v>
      </c>
      <c r="E105" s="77">
        <f>SUM(D105:D105)</f>
        <v>840</v>
      </c>
      <c r="F105" s="77"/>
      <c r="G105" s="77">
        <f>SUM(E105:F105)</f>
        <v>840</v>
      </c>
    </row>
    <row r="106" spans="1:8">
      <c r="A106" s="36"/>
      <c r="B106" s="51"/>
      <c r="C106" s="5"/>
      <c r="D106" s="5"/>
      <c r="E106" s="5"/>
      <c r="F106" s="5"/>
      <c r="G106" s="5"/>
    </row>
    <row r="107" spans="1:8">
      <c r="A107" s="26">
        <v>3322</v>
      </c>
      <c r="B107" s="27" t="s">
        <v>173</v>
      </c>
      <c r="C107" s="78">
        <f>SUM(C108:C110)</f>
        <v>400</v>
      </c>
      <c r="D107" s="78">
        <f>SUM(D108:D110)</f>
        <v>0</v>
      </c>
      <c r="E107" s="78">
        <f>SUM(E108:E110)</f>
        <v>0</v>
      </c>
      <c r="F107" s="78">
        <f>SUM(F108:F110)</f>
        <v>0</v>
      </c>
      <c r="G107" s="78">
        <f>SUM(G108:G110)</f>
        <v>0</v>
      </c>
    </row>
    <row r="108" spans="1:8">
      <c r="A108" s="45"/>
      <c r="B108" s="40" t="s">
        <v>211</v>
      </c>
      <c r="C108" s="77">
        <v>250</v>
      </c>
      <c r="D108" s="77">
        <v>0</v>
      </c>
      <c r="E108" s="77">
        <f>SUM(D108:D108)</f>
        <v>0</v>
      </c>
      <c r="F108" s="77"/>
      <c r="G108" s="77">
        <f>SUM(E108:F108)</f>
        <v>0</v>
      </c>
    </row>
    <row r="109" spans="1:8">
      <c r="A109" s="45"/>
      <c r="B109" s="40" t="s">
        <v>190</v>
      </c>
      <c r="C109" s="77">
        <v>0</v>
      </c>
      <c r="D109" s="77">
        <v>0</v>
      </c>
      <c r="E109" s="77">
        <f>SUM(D109:D109)</f>
        <v>0</v>
      </c>
      <c r="F109" s="77"/>
      <c r="G109" s="77">
        <f>SUM(E109:F109)</f>
        <v>0</v>
      </c>
    </row>
    <row r="110" spans="1:8">
      <c r="A110" s="13"/>
      <c r="B110" s="40" t="s">
        <v>170</v>
      </c>
      <c r="C110" s="77">
        <v>150</v>
      </c>
      <c r="D110" s="77">
        <v>0</v>
      </c>
      <c r="E110" s="77">
        <f>SUM(D110:D110)</f>
        <v>0</v>
      </c>
      <c r="F110" s="77"/>
      <c r="G110" s="77">
        <f>SUM(E110:F110)</f>
        <v>0</v>
      </c>
    </row>
    <row r="111" spans="1:8">
      <c r="A111" s="36"/>
      <c r="B111" s="51"/>
      <c r="C111" s="5"/>
      <c r="D111" s="5"/>
      <c r="E111" s="5"/>
      <c r="F111" s="5"/>
      <c r="G111" s="5"/>
    </row>
    <row r="112" spans="1:8">
      <c r="A112" s="26">
        <v>3341</v>
      </c>
      <c r="B112" s="27" t="s">
        <v>105</v>
      </c>
      <c r="C112" s="78">
        <f>SUM(C113:C114)</f>
        <v>1021</v>
      </c>
      <c r="D112" s="78">
        <f>SUM(D113:D114)</f>
        <v>1021</v>
      </c>
      <c r="E112" s="78">
        <f>SUM(E113:E114)</f>
        <v>1021</v>
      </c>
      <c r="F112" s="78">
        <f>SUM(F113:F114)</f>
        <v>0</v>
      </c>
      <c r="G112" s="78">
        <f>SUM(G113:G114)</f>
        <v>1021</v>
      </c>
    </row>
    <row r="113" spans="1:9">
      <c r="A113" s="13"/>
      <c r="B113" s="28" t="s">
        <v>13</v>
      </c>
      <c r="C113" s="77">
        <v>971</v>
      </c>
      <c r="D113" s="89">
        <v>971</v>
      </c>
      <c r="E113" s="77">
        <f>SUM(D113:D113)</f>
        <v>971</v>
      </c>
      <c r="F113" s="77"/>
      <c r="G113" s="77">
        <f>SUM(E113:F113)</f>
        <v>971</v>
      </c>
    </row>
    <row r="114" spans="1:9">
      <c r="A114" s="13"/>
      <c r="B114" s="28" t="s">
        <v>200</v>
      </c>
      <c r="C114" s="77">
        <v>50</v>
      </c>
      <c r="D114" s="77">
        <v>50</v>
      </c>
      <c r="E114" s="77">
        <f>SUM(D114:D114)</f>
        <v>50</v>
      </c>
      <c r="F114" s="77"/>
      <c r="G114" s="77">
        <f>SUM(E114:F114)</f>
        <v>50</v>
      </c>
    </row>
    <row r="115" spans="1:9">
      <c r="A115" s="5"/>
      <c r="B115" s="22"/>
      <c r="C115" s="5"/>
      <c r="D115" s="5"/>
      <c r="E115" s="5"/>
      <c r="F115" s="5"/>
      <c r="G115" s="5"/>
    </row>
    <row r="116" spans="1:9" s="41" customFormat="1">
      <c r="A116" s="26">
        <v>3349</v>
      </c>
      <c r="B116" s="27" t="s">
        <v>106</v>
      </c>
      <c r="C116" s="116">
        <v>280</v>
      </c>
      <c r="D116" s="116">
        <v>280</v>
      </c>
      <c r="E116" s="116">
        <f>SUM(D116:D116)</f>
        <v>280</v>
      </c>
      <c r="F116" s="116">
        <v>50</v>
      </c>
      <c r="G116" s="116">
        <f>SUM(E116:F116)</f>
        <v>330</v>
      </c>
      <c r="H116" s="19"/>
      <c r="I116" s="29"/>
    </row>
    <row r="117" spans="1:9" s="41" customFormat="1">
      <c r="A117" s="43"/>
      <c r="B117" s="52"/>
      <c r="C117" s="76"/>
      <c r="D117" s="76"/>
      <c r="E117" s="76"/>
      <c r="F117" s="76"/>
      <c r="G117" s="76"/>
      <c r="H117" s="19"/>
      <c r="I117" s="29"/>
    </row>
    <row r="118" spans="1:9" s="41" customFormat="1">
      <c r="A118" s="26">
        <v>3399</v>
      </c>
      <c r="B118" s="27" t="s">
        <v>107</v>
      </c>
      <c r="C118" s="116">
        <v>190</v>
      </c>
      <c r="D118" s="116">
        <v>190</v>
      </c>
      <c r="E118" s="116">
        <f>SUM(D118:D118)</f>
        <v>190</v>
      </c>
      <c r="F118" s="116"/>
      <c r="G118" s="116">
        <f>SUM(E118:F118)</f>
        <v>190</v>
      </c>
      <c r="H118" s="19"/>
      <c r="I118" s="29"/>
    </row>
    <row r="119" spans="1:9" s="41" customFormat="1">
      <c r="A119" s="43"/>
      <c r="B119" s="52"/>
      <c r="C119" s="76"/>
      <c r="D119" s="76"/>
      <c r="E119" s="76"/>
      <c r="F119" s="76"/>
      <c r="G119" s="76"/>
      <c r="H119" s="19"/>
      <c r="I119" s="29"/>
    </row>
    <row r="120" spans="1:9">
      <c r="A120" s="26">
        <v>3421</v>
      </c>
      <c r="B120" s="27" t="s">
        <v>88</v>
      </c>
      <c r="C120" s="78">
        <f>SUM(C121:C121)</f>
        <v>225</v>
      </c>
      <c r="D120" s="78">
        <f>SUM(D121:D121)</f>
        <v>225</v>
      </c>
      <c r="E120" s="78">
        <f>SUM(E121:E121)</f>
        <v>225</v>
      </c>
      <c r="F120" s="78">
        <f>SUM(F121)</f>
        <v>0</v>
      </c>
      <c r="G120" s="78">
        <f>SUM(G121)</f>
        <v>225</v>
      </c>
    </row>
    <row r="121" spans="1:9">
      <c r="A121" s="45"/>
      <c r="B121" s="28" t="s">
        <v>87</v>
      </c>
      <c r="C121" s="77">
        <v>225</v>
      </c>
      <c r="D121" s="77">
        <v>225</v>
      </c>
      <c r="E121" s="77">
        <f>SUM(D121:D121)</f>
        <v>225</v>
      </c>
      <c r="F121" s="77"/>
      <c r="G121" s="77">
        <f>SUM(E121:F121)</f>
        <v>225</v>
      </c>
    </row>
    <row r="122" spans="1:9">
      <c r="A122" s="46"/>
      <c r="B122" s="53"/>
      <c r="C122" s="5"/>
      <c r="D122" s="5"/>
      <c r="E122" s="5"/>
      <c r="F122" s="5"/>
      <c r="G122" s="5"/>
    </row>
    <row r="123" spans="1:9" s="41" customFormat="1">
      <c r="A123" s="26">
        <v>3429</v>
      </c>
      <c r="B123" s="27" t="s">
        <v>108</v>
      </c>
      <c r="C123" s="78">
        <f>SUM(C124:C130)</f>
        <v>3630</v>
      </c>
      <c r="D123" s="78">
        <f>SUM(D124:D130)</f>
        <v>3905</v>
      </c>
      <c r="E123" s="78">
        <f>SUM(E124:E130)</f>
        <v>3905</v>
      </c>
      <c r="F123" s="78">
        <f>SUM(F124:F130)</f>
        <v>10</v>
      </c>
      <c r="G123" s="78">
        <f>SUM(G124:G130)</f>
        <v>3915</v>
      </c>
      <c r="H123" s="19"/>
      <c r="I123" s="29"/>
    </row>
    <row r="124" spans="1:9">
      <c r="A124" s="49"/>
      <c r="B124" s="28" t="s">
        <v>169</v>
      </c>
      <c r="C124" s="77">
        <v>590</v>
      </c>
      <c r="D124" s="77">
        <v>590</v>
      </c>
      <c r="E124" s="77">
        <f t="shared" ref="E124:E130" si="8">SUM(D124:D124)</f>
        <v>590</v>
      </c>
      <c r="F124" s="77"/>
      <c r="G124" s="77">
        <f t="shared" ref="G124:G130" si="9">SUM(E124:F124)</f>
        <v>590</v>
      </c>
    </row>
    <row r="125" spans="1:9">
      <c r="A125" s="49"/>
      <c r="B125" s="28" t="s">
        <v>42</v>
      </c>
      <c r="C125" s="77">
        <v>40</v>
      </c>
      <c r="D125" s="77">
        <v>40</v>
      </c>
      <c r="E125" s="77">
        <f t="shared" si="8"/>
        <v>40</v>
      </c>
      <c r="F125" s="77">
        <v>68</v>
      </c>
      <c r="G125" s="77">
        <f t="shared" si="9"/>
        <v>108</v>
      </c>
    </row>
    <row r="126" spans="1:9" ht="18.75" customHeight="1">
      <c r="A126" s="49"/>
      <c r="B126" s="28" t="s">
        <v>266</v>
      </c>
      <c r="C126" s="77"/>
      <c r="D126" s="77">
        <v>250</v>
      </c>
      <c r="E126" s="77">
        <f t="shared" si="8"/>
        <v>250</v>
      </c>
      <c r="F126" s="77">
        <v>-68</v>
      </c>
      <c r="G126" s="77">
        <f t="shared" si="9"/>
        <v>182</v>
      </c>
      <c r="H126" s="139"/>
    </row>
    <row r="127" spans="1:9">
      <c r="A127" s="49"/>
      <c r="B127" s="28" t="s">
        <v>296</v>
      </c>
      <c r="C127" s="77">
        <v>0</v>
      </c>
      <c r="D127" s="77">
        <v>0</v>
      </c>
      <c r="E127" s="77">
        <v>0</v>
      </c>
      <c r="F127" s="77">
        <v>10</v>
      </c>
      <c r="G127" s="77">
        <f t="shared" si="9"/>
        <v>10</v>
      </c>
      <c r="H127" s="138"/>
    </row>
    <row r="128" spans="1:9">
      <c r="A128" s="49"/>
      <c r="B128" s="28" t="s">
        <v>268</v>
      </c>
      <c r="C128" s="77"/>
      <c r="D128" s="77">
        <v>25</v>
      </c>
      <c r="E128" s="77">
        <f t="shared" si="8"/>
        <v>25</v>
      </c>
      <c r="F128" s="77"/>
      <c r="G128" s="77">
        <f t="shared" si="9"/>
        <v>25</v>
      </c>
    </row>
    <row r="129" spans="1:9">
      <c r="A129" s="49"/>
      <c r="B129" s="28" t="s">
        <v>201</v>
      </c>
      <c r="C129" s="161">
        <v>3000</v>
      </c>
      <c r="D129" s="128">
        <v>2000</v>
      </c>
      <c r="E129" s="77">
        <f t="shared" si="8"/>
        <v>2000</v>
      </c>
      <c r="F129" s="77"/>
      <c r="G129" s="77">
        <f t="shared" si="9"/>
        <v>2000</v>
      </c>
    </row>
    <row r="130" spans="1:9" ht="13.5" customHeight="1">
      <c r="A130" s="49"/>
      <c r="B130" s="28" t="s">
        <v>176</v>
      </c>
      <c r="C130" s="161"/>
      <c r="D130" s="128">
        <v>1000</v>
      </c>
      <c r="E130" s="77">
        <f t="shared" si="8"/>
        <v>1000</v>
      </c>
      <c r="F130" s="77"/>
      <c r="G130" s="77">
        <f t="shared" si="9"/>
        <v>1000</v>
      </c>
    </row>
    <row r="131" spans="1:9">
      <c r="A131" s="54"/>
      <c r="B131" s="37"/>
      <c r="C131" s="5"/>
      <c r="D131" s="5"/>
      <c r="E131" s="5"/>
      <c r="F131" s="5"/>
      <c r="G131" s="5"/>
    </row>
    <row r="132" spans="1:9">
      <c r="A132" s="26">
        <v>3612</v>
      </c>
      <c r="B132" s="27" t="s">
        <v>152</v>
      </c>
      <c r="C132" s="78">
        <f>SUM(C133:C135)</f>
        <v>23840</v>
      </c>
      <c r="D132" s="78">
        <f>SUM(D133:D135)</f>
        <v>25738</v>
      </c>
      <c r="E132" s="78">
        <f>SUM(E133:E135)</f>
        <v>25738</v>
      </c>
      <c r="F132" s="78">
        <f>SUM(F133:F135)</f>
        <v>0</v>
      </c>
      <c r="G132" s="78">
        <f>SUM(G133:G135)</f>
        <v>25738</v>
      </c>
    </row>
    <row r="133" spans="1:9" s="24" customFormat="1">
      <c r="A133" s="30"/>
      <c r="B133" s="31" t="s">
        <v>234</v>
      </c>
      <c r="C133" s="89">
        <v>100</v>
      </c>
      <c r="D133" s="89">
        <v>0</v>
      </c>
      <c r="E133" s="77">
        <f>SUM(D133:D133)</f>
        <v>0</v>
      </c>
      <c r="F133" s="77"/>
      <c r="G133" s="77">
        <f>SUM(E133:F133)</f>
        <v>0</v>
      </c>
      <c r="H133" s="125"/>
    </row>
    <row r="134" spans="1:9" s="24" customFormat="1">
      <c r="A134" s="30"/>
      <c r="B134" s="31" t="s">
        <v>272</v>
      </c>
      <c r="C134" s="89"/>
      <c r="D134" s="89">
        <v>120</v>
      </c>
      <c r="E134" s="77">
        <f>SUM(D134:D134)</f>
        <v>120</v>
      </c>
      <c r="F134" s="77"/>
      <c r="G134" s="77">
        <f>SUM(E134:F134)</f>
        <v>120</v>
      </c>
      <c r="H134" s="125"/>
    </row>
    <row r="135" spans="1:9" ht="14.25" customHeight="1">
      <c r="A135" s="55"/>
      <c r="B135" s="28" t="s">
        <v>220</v>
      </c>
      <c r="C135" s="77">
        <v>23740</v>
      </c>
      <c r="D135" s="77">
        <v>25618</v>
      </c>
      <c r="E135" s="77">
        <f>SUM(D135:D135)</f>
        <v>25618</v>
      </c>
      <c r="F135" s="77"/>
      <c r="G135" s="77">
        <f>SUM(E135:F135)</f>
        <v>25618</v>
      </c>
    </row>
    <row r="136" spans="1:9">
      <c r="A136" s="36"/>
      <c r="B136" s="37"/>
      <c r="C136" s="5"/>
      <c r="D136" s="5"/>
      <c r="E136" s="5"/>
      <c r="F136" s="5"/>
      <c r="G136" s="5"/>
    </row>
    <row r="137" spans="1:9">
      <c r="A137" s="26">
        <v>3613</v>
      </c>
      <c r="B137" s="27" t="s">
        <v>66</v>
      </c>
      <c r="C137" s="78">
        <f>SUM(C138:C141)</f>
        <v>579</v>
      </c>
      <c r="D137" s="78">
        <f>SUM(D138:D141)</f>
        <v>599</v>
      </c>
      <c r="E137" s="78">
        <f>SUM(E138:E141)</f>
        <v>1109</v>
      </c>
      <c r="F137" s="78">
        <f>SUM(F138:F141)</f>
        <v>0</v>
      </c>
      <c r="G137" s="78">
        <f>SUM(G138:G141)</f>
        <v>1109</v>
      </c>
    </row>
    <row r="138" spans="1:9" s="24" customFormat="1">
      <c r="A138" s="30"/>
      <c r="B138" s="31" t="s">
        <v>273</v>
      </c>
      <c r="C138" s="87"/>
      <c r="D138" s="89">
        <v>20</v>
      </c>
      <c r="E138" s="77">
        <f>SUM(D138:D138)</f>
        <v>20</v>
      </c>
      <c r="F138" s="77"/>
      <c r="G138" s="77">
        <f>SUM(E138:F138)</f>
        <v>20</v>
      </c>
      <c r="H138" s="125"/>
    </row>
    <row r="139" spans="1:9">
      <c r="A139" s="55"/>
      <c r="B139" s="28" t="s">
        <v>274</v>
      </c>
      <c r="C139" s="77">
        <v>179</v>
      </c>
      <c r="D139" s="89">
        <v>179</v>
      </c>
      <c r="E139" s="77">
        <f>SUM(D139:D139)</f>
        <v>179</v>
      </c>
      <c r="F139" s="77"/>
      <c r="G139" s="77">
        <f>SUM(E139:F139)</f>
        <v>179</v>
      </c>
    </row>
    <row r="140" spans="1:9">
      <c r="A140" s="55"/>
      <c r="B140" s="28" t="s">
        <v>67</v>
      </c>
      <c r="C140" s="77">
        <v>400</v>
      </c>
      <c r="D140" s="77">
        <v>400</v>
      </c>
      <c r="E140" s="77">
        <f>SUM(D140:D140)</f>
        <v>400</v>
      </c>
      <c r="F140" s="77"/>
      <c r="G140" s="77">
        <f>SUM(E140:F140)</f>
        <v>400</v>
      </c>
    </row>
    <row r="141" spans="1:9">
      <c r="A141" s="55"/>
      <c r="B141" s="28" t="s">
        <v>295</v>
      </c>
      <c r="C141" s="77">
        <v>0</v>
      </c>
      <c r="D141" s="77">
        <v>0</v>
      </c>
      <c r="E141" s="77">
        <v>510</v>
      </c>
      <c r="F141" s="77"/>
      <c r="G141" s="77">
        <f>SUM(E141:F141)</f>
        <v>510</v>
      </c>
    </row>
    <row r="142" spans="1:9">
      <c r="A142" s="5"/>
      <c r="B142" s="22"/>
      <c r="C142" s="5"/>
      <c r="D142" s="5"/>
      <c r="E142" s="5"/>
      <c r="F142" s="5"/>
      <c r="G142" s="5"/>
    </row>
    <row r="143" spans="1:9" s="41" customFormat="1">
      <c r="A143" s="26">
        <v>3631</v>
      </c>
      <c r="B143" s="27" t="s">
        <v>109</v>
      </c>
      <c r="C143" s="78">
        <f>SUM(C144:C145)</f>
        <v>100</v>
      </c>
      <c r="D143" s="78">
        <f>SUM(D144:D145)</f>
        <v>2599</v>
      </c>
      <c r="E143" s="78">
        <f>SUM(E144:E145)</f>
        <v>2599</v>
      </c>
      <c r="F143" s="78">
        <f>SUM(F144:F146)</f>
        <v>200</v>
      </c>
      <c r="G143" s="78">
        <f>SUM(G144:G146)</f>
        <v>2799</v>
      </c>
      <c r="H143" s="19"/>
      <c r="I143" s="29"/>
    </row>
    <row r="144" spans="1:9" s="82" customFormat="1">
      <c r="A144" s="30"/>
      <c r="B144" s="31" t="s">
        <v>226</v>
      </c>
      <c r="C144" s="89">
        <v>0</v>
      </c>
      <c r="D144" s="89">
        <v>2499</v>
      </c>
      <c r="E144" s="77">
        <f>SUM(D144:D144)</f>
        <v>2499</v>
      </c>
      <c r="F144" s="77"/>
      <c r="G144" s="77">
        <f>SUM(E144:F144)</f>
        <v>2499</v>
      </c>
      <c r="H144" s="126"/>
      <c r="I144" s="90"/>
    </row>
    <row r="145" spans="1:9">
      <c r="A145" s="13"/>
      <c r="B145" s="28" t="s">
        <v>14</v>
      </c>
      <c r="C145" s="77">
        <v>100</v>
      </c>
      <c r="D145" s="77">
        <v>100</v>
      </c>
      <c r="E145" s="77">
        <f>SUM(D145:D145)</f>
        <v>100</v>
      </c>
      <c r="F145" s="77"/>
      <c r="G145" s="77">
        <f>SUM(E145:F145)</f>
        <v>100</v>
      </c>
    </row>
    <row r="146" spans="1:9" s="41" customFormat="1">
      <c r="A146" s="39"/>
      <c r="B146" s="42" t="s">
        <v>310</v>
      </c>
      <c r="C146" s="77"/>
      <c r="D146" s="77"/>
      <c r="E146" s="77">
        <v>0</v>
      </c>
      <c r="F146" s="77">
        <v>200</v>
      </c>
      <c r="G146" s="77">
        <f>SUM(E146:F146)</f>
        <v>200</v>
      </c>
      <c r="H146" s="19"/>
      <c r="I146" s="29"/>
    </row>
    <row r="147" spans="1:9">
      <c r="A147" s="6"/>
      <c r="B147" s="22"/>
      <c r="C147" s="5"/>
      <c r="D147" s="5"/>
      <c r="E147" s="5"/>
      <c r="F147" s="5"/>
      <c r="G147" s="5"/>
    </row>
    <row r="148" spans="1:9" s="41" customFormat="1">
      <c r="A148" s="26">
        <v>3632</v>
      </c>
      <c r="B148" s="27" t="s">
        <v>110</v>
      </c>
      <c r="C148" s="78">
        <f>SUM(C149:C150)</f>
        <v>20</v>
      </c>
      <c r="D148" s="78">
        <f>SUM(D149:D150)</f>
        <v>1920</v>
      </c>
      <c r="E148" s="78">
        <f>SUM(E149:E150)</f>
        <v>1920</v>
      </c>
      <c r="F148" s="78">
        <f>SUM(F149:F150)</f>
        <v>0</v>
      </c>
      <c r="G148" s="78">
        <f>SUM(G149:G150)</f>
        <v>1920</v>
      </c>
      <c r="H148" s="19"/>
      <c r="I148" s="29"/>
    </row>
    <row r="149" spans="1:9" s="90" customFormat="1">
      <c r="A149" s="32"/>
      <c r="B149" s="31" t="s">
        <v>229</v>
      </c>
      <c r="C149" s="89">
        <v>0</v>
      </c>
      <c r="D149" s="89">
        <v>1900</v>
      </c>
      <c r="E149" s="77">
        <f>SUM(D149:D149)</f>
        <v>1900</v>
      </c>
      <c r="F149" s="77"/>
      <c r="G149" s="77">
        <f>SUM(E149:F149)</f>
        <v>1900</v>
      </c>
      <c r="H149" s="126"/>
    </row>
    <row r="150" spans="1:9" s="41" customFormat="1">
      <c r="A150" s="39"/>
      <c r="B150" s="42" t="s">
        <v>49</v>
      </c>
      <c r="C150" s="77">
        <v>20</v>
      </c>
      <c r="D150" s="77">
        <v>20</v>
      </c>
      <c r="E150" s="77">
        <f>SUM(D150:D150)</f>
        <v>20</v>
      </c>
      <c r="F150" s="77"/>
      <c r="G150" s="77">
        <f>SUM(E150:F150)</f>
        <v>20</v>
      </c>
      <c r="H150" s="19"/>
      <c r="I150" s="29"/>
    </row>
    <row r="151" spans="1:9">
      <c r="A151" s="5"/>
      <c r="B151" s="22"/>
      <c r="C151" s="5"/>
      <c r="D151" s="5"/>
      <c r="E151" s="5"/>
      <c r="F151" s="5"/>
      <c r="G151" s="5"/>
    </row>
    <row r="152" spans="1:9" s="41" customFormat="1">
      <c r="A152" s="26">
        <v>3633</v>
      </c>
      <c r="B152" s="27" t="s">
        <v>112</v>
      </c>
      <c r="C152" s="78">
        <f>SUM(C153:C153)</f>
        <v>100</v>
      </c>
      <c r="D152" s="78">
        <f>SUM(D153:D153)</f>
        <v>100</v>
      </c>
      <c r="E152" s="78">
        <f>SUM(E153:E153)</f>
        <v>100</v>
      </c>
      <c r="F152" s="78">
        <f>SUM(F153)</f>
        <v>0</v>
      </c>
      <c r="G152" s="78">
        <f>SUM(G153)</f>
        <v>100</v>
      </c>
      <c r="H152" s="19"/>
      <c r="I152" s="29"/>
    </row>
    <row r="153" spans="1:9">
      <c r="A153" s="13"/>
      <c r="B153" s="28" t="s">
        <v>22</v>
      </c>
      <c r="C153" s="77">
        <v>100</v>
      </c>
      <c r="D153" s="77">
        <v>100</v>
      </c>
      <c r="E153" s="77">
        <f>SUM(D153:D153)</f>
        <v>100</v>
      </c>
      <c r="F153" s="77"/>
      <c r="G153" s="77">
        <f>SUM(E153:F153)</f>
        <v>100</v>
      </c>
    </row>
    <row r="154" spans="1:9">
      <c r="A154" s="36"/>
      <c r="B154" s="37"/>
      <c r="C154" s="5"/>
      <c r="D154" s="5"/>
      <c r="E154" s="5"/>
      <c r="F154" s="5"/>
      <c r="G154" s="5"/>
    </row>
    <row r="155" spans="1:9" s="41" customFormat="1">
      <c r="A155" s="26">
        <v>3635</v>
      </c>
      <c r="B155" s="27" t="s">
        <v>113</v>
      </c>
      <c r="C155" s="78">
        <f>SUM(C156:C159)</f>
        <v>1250</v>
      </c>
      <c r="D155" s="78">
        <f>SUM(D156:D159)</f>
        <v>3042</v>
      </c>
      <c r="E155" s="78">
        <f>SUM(E156:E159)</f>
        <v>3042</v>
      </c>
      <c r="F155" s="78">
        <f>SUM(F156:F159)</f>
        <v>51</v>
      </c>
      <c r="G155" s="78">
        <f>SUM(G156:G159)</f>
        <v>3093</v>
      </c>
      <c r="H155" s="19"/>
      <c r="I155" s="29"/>
    </row>
    <row r="156" spans="1:9" s="82" customFormat="1">
      <c r="A156" s="30"/>
      <c r="B156" s="57" t="s">
        <v>247</v>
      </c>
      <c r="C156" s="89"/>
      <c r="D156" s="89">
        <v>498</v>
      </c>
      <c r="E156" s="77">
        <f>SUM(D156:D156)</f>
        <v>498</v>
      </c>
      <c r="F156" s="77"/>
      <c r="G156" s="77">
        <f>SUM(E156:F156)</f>
        <v>498</v>
      </c>
      <c r="H156" s="126"/>
      <c r="I156" s="90"/>
    </row>
    <row r="157" spans="1:9" s="82" customFormat="1">
      <c r="A157" s="30"/>
      <c r="B157" s="57" t="s">
        <v>261</v>
      </c>
      <c r="C157" s="89"/>
      <c r="D157" s="89">
        <v>1403</v>
      </c>
      <c r="E157" s="77">
        <f>SUM(D157:D157)</f>
        <v>1403</v>
      </c>
      <c r="F157" s="77"/>
      <c r="G157" s="77">
        <f>SUM(E157:F157)</f>
        <v>1403</v>
      </c>
      <c r="H157" s="126"/>
      <c r="I157" s="90"/>
    </row>
    <row r="158" spans="1:9" s="82" customFormat="1">
      <c r="A158" s="30"/>
      <c r="B158" s="31" t="s">
        <v>227</v>
      </c>
      <c r="C158" s="89">
        <v>250</v>
      </c>
      <c r="D158" s="89">
        <v>250</v>
      </c>
      <c r="E158" s="77">
        <f>SUM(D158:D158)</f>
        <v>250</v>
      </c>
      <c r="F158" s="77">
        <v>81</v>
      </c>
      <c r="G158" s="77">
        <f>SUM(E158:F158)</f>
        <v>331</v>
      </c>
      <c r="H158" s="126"/>
      <c r="I158" s="90"/>
    </row>
    <row r="159" spans="1:9" s="41" customFormat="1">
      <c r="A159" s="38"/>
      <c r="B159" s="40" t="s">
        <v>5</v>
      </c>
      <c r="C159" s="77">
        <v>1000</v>
      </c>
      <c r="D159" s="77">
        <v>891</v>
      </c>
      <c r="E159" s="77">
        <f>SUM(D159:D159)</f>
        <v>891</v>
      </c>
      <c r="F159" s="77">
        <v>-30</v>
      </c>
      <c r="G159" s="77">
        <f>SUM(E159:F159)</f>
        <v>861</v>
      </c>
      <c r="H159" s="19"/>
      <c r="I159" s="29"/>
    </row>
    <row r="160" spans="1:9">
      <c r="A160" s="54"/>
      <c r="B160" s="56"/>
      <c r="C160" s="5"/>
      <c r="D160" s="5"/>
      <c r="E160" s="5"/>
      <c r="F160" s="5"/>
      <c r="G160" s="5"/>
    </row>
    <row r="161" spans="1:9" s="41" customFormat="1">
      <c r="A161" s="26">
        <v>3639</v>
      </c>
      <c r="B161" s="27" t="s">
        <v>114</v>
      </c>
      <c r="C161" s="78">
        <f>SUM(C162:C169)</f>
        <v>18507</v>
      </c>
      <c r="D161" s="78">
        <f>SUM(D162:D169)</f>
        <v>20602</v>
      </c>
      <c r="E161" s="78">
        <f>SUM(E162:E169)</f>
        <v>20602</v>
      </c>
      <c r="F161" s="78">
        <f>SUM(F162:F169)</f>
        <v>751</v>
      </c>
      <c r="G161" s="78">
        <f>SUM(G162:G169)</f>
        <v>21353</v>
      </c>
      <c r="H161" s="19"/>
      <c r="I161" s="29"/>
    </row>
    <row r="162" spans="1:9" s="41" customFormat="1">
      <c r="A162" s="49"/>
      <c r="B162" s="28" t="s">
        <v>48</v>
      </c>
      <c r="C162" s="77">
        <v>18040</v>
      </c>
      <c r="D162" s="77">
        <v>19130</v>
      </c>
      <c r="E162" s="77">
        <f t="shared" ref="E162:E169" si="10">SUM(D162:D162)</f>
        <v>19130</v>
      </c>
      <c r="F162" s="77"/>
      <c r="G162" s="77">
        <f t="shared" ref="G162:G169" si="11">SUM(E162:F162)</f>
        <v>19130</v>
      </c>
      <c r="H162" s="19"/>
      <c r="I162" s="29"/>
    </row>
    <row r="163" spans="1:9" s="41" customFormat="1">
      <c r="A163" s="49"/>
      <c r="B163" s="28" t="s">
        <v>3</v>
      </c>
      <c r="C163" s="77">
        <v>0</v>
      </c>
      <c r="D163" s="77">
        <v>0</v>
      </c>
      <c r="E163" s="77">
        <f t="shared" si="10"/>
        <v>0</v>
      </c>
      <c r="F163" s="77"/>
      <c r="G163" s="77">
        <f t="shared" si="11"/>
        <v>0</v>
      </c>
      <c r="H163" s="19"/>
      <c r="I163" s="29"/>
    </row>
    <row r="164" spans="1:9" s="41" customFormat="1">
      <c r="A164" s="49"/>
      <c r="B164" s="28" t="s">
        <v>230</v>
      </c>
      <c r="C164" s="77">
        <v>0</v>
      </c>
      <c r="D164" s="77">
        <v>1000</v>
      </c>
      <c r="E164" s="77">
        <f t="shared" si="10"/>
        <v>1000</v>
      </c>
      <c r="F164" s="77"/>
      <c r="G164" s="77">
        <f t="shared" si="11"/>
        <v>1000</v>
      </c>
      <c r="H164" s="19"/>
      <c r="I164" s="29"/>
    </row>
    <row r="165" spans="1:9" s="41" customFormat="1">
      <c r="A165" s="49"/>
      <c r="B165" s="28" t="s">
        <v>116</v>
      </c>
      <c r="C165" s="77">
        <v>300</v>
      </c>
      <c r="D165" s="77">
        <v>300</v>
      </c>
      <c r="E165" s="77">
        <f t="shared" si="10"/>
        <v>300</v>
      </c>
      <c r="F165" s="77"/>
      <c r="G165" s="77">
        <f t="shared" si="11"/>
        <v>300</v>
      </c>
      <c r="H165" s="19"/>
      <c r="I165" s="29"/>
    </row>
    <row r="166" spans="1:9" s="41" customFormat="1">
      <c r="A166" s="49"/>
      <c r="B166" s="28" t="s">
        <v>70</v>
      </c>
      <c r="C166" s="77">
        <v>5</v>
      </c>
      <c r="D166" s="77">
        <v>5</v>
      </c>
      <c r="E166" s="77">
        <f t="shared" si="10"/>
        <v>5</v>
      </c>
      <c r="F166" s="77"/>
      <c r="G166" s="77">
        <f t="shared" si="11"/>
        <v>5</v>
      </c>
      <c r="H166" s="19"/>
      <c r="I166" s="29"/>
    </row>
    <row r="167" spans="1:9" s="41" customFormat="1">
      <c r="A167" s="49"/>
      <c r="B167" s="28" t="s">
        <v>282</v>
      </c>
      <c r="C167" s="77"/>
      <c r="D167" s="77">
        <v>5</v>
      </c>
      <c r="E167" s="77">
        <f t="shared" si="10"/>
        <v>5</v>
      </c>
      <c r="F167" s="77"/>
      <c r="G167" s="77">
        <f t="shared" si="11"/>
        <v>5</v>
      </c>
      <c r="H167" s="19"/>
      <c r="I167" s="29"/>
    </row>
    <row r="168" spans="1:9" s="41" customFormat="1">
      <c r="A168" s="49"/>
      <c r="B168" s="28" t="s">
        <v>277</v>
      </c>
      <c r="C168" s="77"/>
      <c r="D168" s="77">
        <v>30</v>
      </c>
      <c r="E168" s="77">
        <f t="shared" si="10"/>
        <v>30</v>
      </c>
      <c r="F168" s="77"/>
      <c r="G168" s="77">
        <f t="shared" si="11"/>
        <v>30</v>
      </c>
      <c r="H168" s="19"/>
      <c r="I168" s="29"/>
    </row>
    <row r="169" spans="1:9" s="29" customFormat="1">
      <c r="A169" s="49"/>
      <c r="B169" s="28" t="s">
        <v>232</v>
      </c>
      <c r="C169" s="77">
        <v>162</v>
      </c>
      <c r="D169" s="77">
        <v>132</v>
      </c>
      <c r="E169" s="77">
        <f t="shared" si="10"/>
        <v>132</v>
      </c>
      <c r="F169" s="77">
        <v>751</v>
      </c>
      <c r="G169" s="77">
        <f t="shared" si="11"/>
        <v>883</v>
      </c>
      <c r="H169" s="19"/>
    </row>
    <row r="170" spans="1:9">
      <c r="A170" s="46"/>
      <c r="B170" s="58"/>
      <c r="C170" s="5"/>
      <c r="D170" s="5"/>
      <c r="E170" s="5"/>
      <c r="F170" s="5"/>
      <c r="G170" s="5"/>
    </row>
    <row r="171" spans="1:9">
      <c r="A171" s="26">
        <v>3722</v>
      </c>
      <c r="B171" s="27" t="s">
        <v>115</v>
      </c>
      <c r="C171" s="78">
        <f>SUM(C172:C179)</f>
        <v>3633</v>
      </c>
      <c r="D171" s="78">
        <f>SUM(D172:D179)</f>
        <v>3953</v>
      </c>
      <c r="E171" s="78">
        <f>SUM(E172:E179)</f>
        <v>3953</v>
      </c>
      <c r="F171" s="78">
        <f>SUM(F172:F179)</f>
        <v>0</v>
      </c>
      <c r="G171" s="78">
        <f>SUM(G172:G179)</f>
        <v>3953</v>
      </c>
    </row>
    <row r="172" spans="1:9">
      <c r="A172" s="38"/>
      <c r="B172" s="42" t="s">
        <v>167</v>
      </c>
      <c r="C172" s="77">
        <v>70</v>
      </c>
      <c r="D172" s="77">
        <v>70</v>
      </c>
      <c r="E172" s="77">
        <f t="shared" ref="E172:E179" si="12">SUM(D172:D172)</f>
        <v>70</v>
      </c>
      <c r="F172" s="77"/>
      <c r="G172" s="77">
        <f t="shared" ref="G172:G179" si="13">SUM(E172:F172)</f>
        <v>70</v>
      </c>
    </row>
    <row r="173" spans="1:9">
      <c r="A173" s="13"/>
      <c r="B173" s="28" t="s">
        <v>30</v>
      </c>
      <c r="C173" s="77">
        <v>3131</v>
      </c>
      <c r="D173" s="77">
        <v>3381</v>
      </c>
      <c r="E173" s="77">
        <f t="shared" si="12"/>
        <v>3381</v>
      </c>
      <c r="F173" s="77"/>
      <c r="G173" s="77">
        <f t="shared" si="13"/>
        <v>3381</v>
      </c>
    </row>
    <row r="174" spans="1:9">
      <c r="A174" s="13"/>
      <c r="B174" s="28" t="s">
        <v>248</v>
      </c>
      <c r="C174" s="77"/>
      <c r="D174" s="77">
        <v>70</v>
      </c>
      <c r="E174" s="77">
        <f t="shared" si="12"/>
        <v>70</v>
      </c>
      <c r="F174" s="77"/>
      <c r="G174" s="77">
        <f t="shared" si="13"/>
        <v>70</v>
      </c>
    </row>
    <row r="175" spans="1:9">
      <c r="A175" s="13"/>
      <c r="B175" s="28" t="s">
        <v>154</v>
      </c>
      <c r="C175" s="77">
        <v>10</v>
      </c>
      <c r="D175" s="77">
        <v>10</v>
      </c>
      <c r="E175" s="77">
        <f t="shared" si="12"/>
        <v>10</v>
      </c>
      <c r="F175" s="77"/>
      <c r="G175" s="77">
        <f t="shared" si="13"/>
        <v>10</v>
      </c>
    </row>
    <row r="176" spans="1:9">
      <c r="A176" s="13"/>
      <c r="B176" s="28" t="s">
        <v>160</v>
      </c>
      <c r="C176" s="77">
        <v>150</v>
      </c>
      <c r="D176" s="77">
        <v>150</v>
      </c>
      <c r="E176" s="77">
        <f t="shared" si="12"/>
        <v>150</v>
      </c>
      <c r="F176" s="77"/>
      <c r="G176" s="77">
        <f t="shared" si="13"/>
        <v>150</v>
      </c>
    </row>
    <row r="177" spans="1:9">
      <c r="A177" s="13"/>
      <c r="B177" s="28" t="s">
        <v>6</v>
      </c>
      <c r="C177" s="77">
        <v>152</v>
      </c>
      <c r="D177" s="77">
        <v>152</v>
      </c>
      <c r="E177" s="77">
        <f t="shared" si="12"/>
        <v>152</v>
      </c>
      <c r="F177" s="77"/>
      <c r="G177" s="77">
        <f t="shared" si="13"/>
        <v>152</v>
      </c>
    </row>
    <row r="178" spans="1:9">
      <c r="A178" s="13"/>
      <c r="B178" s="28" t="s">
        <v>178</v>
      </c>
      <c r="C178" s="77">
        <v>60</v>
      </c>
      <c r="D178" s="77">
        <v>60</v>
      </c>
      <c r="E178" s="77">
        <f t="shared" si="12"/>
        <v>60</v>
      </c>
      <c r="F178" s="77"/>
      <c r="G178" s="77">
        <f t="shared" si="13"/>
        <v>60</v>
      </c>
    </row>
    <row r="179" spans="1:9">
      <c r="A179" s="13"/>
      <c r="B179" s="28" t="s">
        <v>80</v>
      </c>
      <c r="C179" s="77">
        <v>60</v>
      </c>
      <c r="D179" s="77">
        <v>60</v>
      </c>
      <c r="E179" s="77">
        <f t="shared" si="12"/>
        <v>60</v>
      </c>
      <c r="F179" s="77"/>
      <c r="G179" s="77">
        <f t="shared" si="13"/>
        <v>60</v>
      </c>
    </row>
    <row r="180" spans="1:9">
      <c r="A180" s="36"/>
      <c r="B180" s="37"/>
      <c r="C180" s="5"/>
      <c r="D180" s="5"/>
      <c r="E180" s="5"/>
      <c r="F180" s="5"/>
      <c r="G180" s="5"/>
    </row>
    <row r="181" spans="1:9" s="41" customFormat="1">
      <c r="A181" s="26">
        <v>3745</v>
      </c>
      <c r="B181" s="27" t="s">
        <v>32</v>
      </c>
      <c r="C181" s="78">
        <f>SUM(C182:C185)</f>
        <v>243</v>
      </c>
      <c r="D181" s="78">
        <f>SUM(D182:D185)</f>
        <v>471.5</v>
      </c>
      <c r="E181" s="78">
        <f>SUM(E182:E185)</f>
        <v>471.5</v>
      </c>
      <c r="F181" s="78">
        <f>SUM(F182:F186)</f>
        <v>155</v>
      </c>
      <c r="G181" s="78">
        <f>SUM(G182:G186)</f>
        <v>626.5</v>
      </c>
      <c r="H181" s="19"/>
      <c r="I181" s="29"/>
    </row>
    <row r="182" spans="1:9" s="29" customFormat="1">
      <c r="A182" s="49"/>
      <c r="B182" s="57" t="s">
        <v>212</v>
      </c>
      <c r="C182" s="77">
        <v>237</v>
      </c>
      <c r="D182" s="89">
        <v>237</v>
      </c>
      <c r="E182" s="77">
        <f>SUM(D182:D182)</f>
        <v>237</v>
      </c>
      <c r="F182" s="77">
        <f>25+35+95</f>
        <v>155</v>
      </c>
      <c r="G182" s="77">
        <f>SUM(E182:F182)</f>
        <v>392</v>
      </c>
      <c r="H182" s="19"/>
    </row>
    <row r="183" spans="1:9" s="29" customFormat="1">
      <c r="A183" s="49"/>
      <c r="B183" s="28" t="s">
        <v>249</v>
      </c>
      <c r="C183" s="77"/>
      <c r="D183" s="89">
        <v>71</v>
      </c>
      <c r="E183" s="77">
        <f>SUM(D183:D183)</f>
        <v>71</v>
      </c>
      <c r="F183" s="77"/>
      <c r="G183" s="77">
        <f>SUM(E183:F183)</f>
        <v>71</v>
      </c>
      <c r="H183" s="19"/>
    </row>
    <row r="184" spans="1:9" s="29" customFormat="1">
      <c r="A184" s="49"/>
      <c r="B184" s="57" t="s">
        <v>244</v>
      </c>
      <c r="C184" s="77"/>
      <c r="D184" s="89">
        <v>157.5</v>
      </c>
      <c r="E184" s="77">
        <f>SUM(D184:D184)</f>
        <v>157.5</v>
      </c>
      <c r="F184" s="77"/>
      <c r="G184" s="77">
        <f>SUM(E184:F184)</f>
        <v>157.5</v>
      </c>
      <c r="H184" s="19"/>
    </row>
    <row r="185" spans="1:9" s="29" customFormat="1" ht="13.5" customHeight="1">
      <c r="A185" s="49"/>
      <c r="B185" s="57" t="s">
        <v>77</v>
      </c>
      <c r="C185" s="77">
        <v>6</v>
      </c>
      <c r="D185" s="77">
        <v>6</v>
      </c>
      <c r="E185" s="77">
        <f>SUM(D185:D185)</f>
        <v>6</v>
      </c>
      <c r="F185" s="77"/>
      <c r="G185" s="77">
        <f>SUM(E185:F185)</f>
        <v>6</v>
      </c>
      <c r="H185" s="19"/>
    </row>
    <row r="186" spans="1:9" s="29" customFormat="1">
      <c r="A186" s="54"/>
      <c r="B186" s="59"/>
      <c r="C186" s="19"/>
      <c r="D186" s="19"/>
      <c r="E186" s="19"/>
      <c r="F186" s="19"/>
      <c r="G186" s="19"/>
      <c r="H186" s="19"/>
    </row>
    <row r="187" spans="1:9" s="29" customFormat="1">
      <c r="A187" s="26">
        <v>4312</v>
      </c>
      <c r="B187" s="27" t="s">
        <v>175</v>
      </c>
      <c r="C187" s="116">
        <v>70</v>
      </c>
      <c r="D187" s="116">
        <v>70</v>
      </c>
      <c r="E187" s="116">
        <f>SUM(D187:D187)</f>
        <v>70</v>
      </c>
      <c r="F187" s="116"/>
      <c r="G187" s="116">
        <f>SUM(E187:F187)</f>
        <v>70</v>
      </c>
      <c r="H187" s="19"/>
    </row>
    <row r="188" spans="1:9" s="29" customFormat="1">
      <c r="A188" s="54"/>
      <c r="B188" s="59"/>
      <c r="C188" s="19"/>
      <c r="D188" s="19"/>
      <c r="E188" s="19"/>
      <c r="F188" s="19"/>
      <c r="G188" s="19"/>
      <c r="H188" s="19"/>
    </row>
    <row r="189" spans="1:9" s="15" customFormat="1">
      <c r="A189" s="26">
        <v>4329</v>
      </c>
      <c r="B189" s="27" t="s">
        <v>47</v>
      </c>
      <c r="C189" s="78">
        <f>SUM(C190:C191)</f>
        <v>287</v>
      </c>
      <c r="D189" s="78">
        <f>SUM(D190:D191)</f>
        <v>287</v>
      </c>
      <c r="E189" s="78">
        <f>SUM(E190:E191)</f>
        <v>287</v>
      </c>
      <c r="F189" s="78">
        <f>SUM(F190:F191)</f>
        <v>-45</v>
      </c>
      <c r="G189" s="78">
        <f>SUM(G190:G191)</f>
        <v>242</v>
      </c>
      <c r="H189" s="5"/>
      <c r="I189" s="2"/>
    </row>
    <row r="190" spans="1:9" s="15" customFormat="1">
      <c r="A190" s="60"/>
      <c r="B190" s="40" t="s">
        <v>50</v>
      </c>
      <c r="C190" s="77">
        <v>120</v>
      </c>
      <c r="D190" s="89">
        <v>120</v>
      </c>
      <c r="E190" s="77">
        <f>SUM(D190:D190)</f>
        <v>120</v>
      </c>
      <c r="F190" s="77"/>
      <c r="G190" s="77">
        <f>SUM(E190:F190)</f>
        <v>120</v>
      </c>
      <c r="H190" s="5"/>
      <c r="I190" s="2"/>
    </row>
    <row r="191" spans="1:9">
      <c r="A191" s="13"/>
      <c r="B191" s="28" t="s">
        <v>128</v>
      </c>
      <c r="C191" s="77">
        <v>167</v>
      </c>
      <c r="D191" s="77">
        <v>167</v>
      </c>
      <c r="E191" s="77">
        <f>SUM(D191:D191)</f>
        <v>167</v>
      </c>
      <c r="F191" s="77">
        <v>-45</v>
      </c>
      <c r="G191" s="77">
        <f>SUM(E191:F191)</f>
        <v>122</v>
      </c>
    </row>
    <row r="192" spans="1:9">
      <c r="A192" s="36"/>
      <c r="B192" s="37"/>
      <c r="C192" s="48"/>
      <c r="D192" s="48"/>
      <c r="E192" s="48"/>
      <c r="F192" s="48"/>
      <c r="G192" s="48"/>
    </row>
    <row r="193" spans="1:9" s="41" customFormat="1">
      <c r="A193" s="26">
        <v>4351</v>
      </c>
      <c r="B193" s="27" t="s">
        <v>33</v>
      </c>
      <c r="C193" s="78">
        <f>SUM(C194)</f>
        <v>700</v>
      </c>
      <c r="D193" s="78">
        <f>SUM(D194:D194)</f>
        <v>700</v>
      </c>
      <c r="E193" s="78">
        <f>SUM(E194:E194)</f>
        <v>700</v>
      </c>
      <c r="F193" s="78">
        <f>SUM(F194)</f>
        <v>0</v>
      </c>
      <c r="G193" s="78">
        <f>SUM(G194)</f>
        <v>700</v>
      </c>
      <c r="H193" s="19"/>
      <c r="I193" s="29"/>
    </row>
    <row r="194" spans="1:9" s="41" customFormat="1">
      <c r="A194" s="39"/>
      <c r="B194" s="42" t="s">
        <v>65</v>
      </c>
      <c r="C194" s="77">
        <v>700</v>
      </c>
      <c r="D194" s="77">
        <v>700</v>
      </c>
      <c r="E194" s="77">
        <f>SUM(D194:D194)</f>
        <v>700</v>
      </c>
      <c r="F194" s="77"/>
      <c r="G194" s="77">
        <f>SUM(E194:F194)</f>
        <v>700</v>
      </c>
      <c r="H194" s="19"/>
      <c r="I194" s="29"/>
    </row>
    <row r="195" spans="1:9">
      <c r="A195" s="5"/>
      <c r="B195" s="22"/>
      <c r="C195" s="5"/>
      <c r="D195" s="5"/>
      <c r="E195" s="5"/>
      <c r="F195" s="5"/>
      <c r="G195" s="5"/>
    </row>
    <row r="196" spans="1:9" s="41" customFormat="1">
      <c r="A196" s="26">
        <v>4359</v>
      </c>
      <c r="B196" s="27" t="s">
        <v>34</v>
      </c>
      <c r="C196" s="78">
        <f>SUM(C197:C197)</f>
        <v>45</v>
      </c>
      <c r="D196" s="78">
        <f>SUM(D197:D197)</f>
        <v>45</v>
      </c>
      <c r="E196" s="78">
        <f>SUM(E197:E197)</f>
        <v>45</v>
      </c>
      <c r="F196" s="78">
        <f>SUM(F197:F198)</f>
        <v>45</v>
      </c>
      <c r="G196" s="78">
        <f>SUM(G197:G198)</f>
        <v>90</v>
      </c>
      <c r="H196" s="19"/>
      <c r="I196" s="29"/>
    </row>
    <row r="197" spans="1:9">
      <c r="A197" s="13"/>
      <c r="B197" s="28" t="s">
        <v>34</v>
      </c>
      <c r="C197" s="77">
        <v>45</v>
      </c>
      <c r="D197" s="77">
        <v>45</v>
      </c>
      <c r="E197" s="77">
        <f>SUM(D197:D197)</f>
        <v>45</v>
      </c>
      <c r="F197" s="77"/>
      <c r="G197" s="77">
        <f>SUM(E197:F197)</f>
        <v>45</v>
      </c>
    </row>
    <row r="198" spans="1:9">
      <c r="A198" s="13"/>
      <c r="B198" s="28" t="s">
        <v>329</v>
      </c>
      <c r="C198" s="77"/>
      <c r="D198" s="77"/>
      <c r="E198" s="77">
        <v>0</v>
      </c>
      <c r="F198" s="77">
        <v>45</v>
      </c>
      <c r="G198" s="77">
        <f>SUM(E198:F198)</f>
        <v>45</v>
      </c>
    </row>
    <row r="199" spans="1:9">
      <c r="A199" s="36"/>
      <c r="B199" s="37"/>
      <c r="C199" s="5"/>
      <c r="D199" s="5"/>
      <c r="E199" s="5"/>
      <c r="F199" s="5"/>
      <c r="G199" s="5"/>
    </row>
    <row r="200" spans="1:9">
      <c r="A200" s="26">
        <v>4379</v>
      </c>
      <c r="B200" s="27" t="s">
        <v>59</v>
      </c>
      <c r="C200" s="78">
        <f>SUM(C201)</f>
        <v>5</v>
      </c>
      <c r="D200" s="78">
        <f>SUM(D201:D201)</f>
        <v>5</v>
      </c>
      <c r="E200" s="78">
        <f>SUM(E201:E201)</f>
        <v>5</v>
      </c>
      <c r="F200" s="78">
        <f>SUM(F201)</f>
        <v>0</v>
      </c>
      <c r="G200" s="78">
        <f>SUM(G201)</f>
        <v>5</v>
      </c>
    </row>
    <row r="201" spans="1:9">
      <c r="A201" s="13"/>
      <c r="B201" s="28" t="s">
        <v>60</v>
      </c>
      <c r="C201" s="77">
        <v>5</v>
      </c>
      <c r="D201" s="77">
        <v>5</v>
      </c>
      <c r="E201" s="77">
        <f>SUM(D201:D201)</f>
        <v>5</v>
      </c>
      <c r="F201" s="77"/>
      <c r="G201" s="77">
        <f>SUM(E201:F201)</f>
        <v>5</v>
      </c>
    </row>
    <row r="202" spans="1:9">
      <c r="A202" s="36"/>
      <c r="B202" s="37"/>
      <c r="C202" s="48"/>
      <c r="D202" s="48"/>
      <c r="E202" s="48"/>
      <c r="F202" s="48"/>
      <c r="G202" s="48"/>
    </row>
    <row r="203" spans="1:9">
      <c r="A203" s="26">
        <v>5212</v>
      </c>
      <c r="B203" s="27" t="s">
        <v>214</v>
      </c>
      <c r="C203" s="78">
        <f>SUM(C204)</f>
        <v>20</v>
      </c>
      <c r="D203" s="78">
        <f>SUM(D204:D204)</f>
        <v>20</v>
      </c>
      <c r="E203" s="78">
        <f>SUM(E204:E204)</f>
        <v>20</v>
      </c>
      <c r="F203" s="78">
        <f>SUM(F204)</f>
        <v>0</v>
      </c>
      <c r="G203" s="78">
        <f>SUM(G204)</f>
        <v>20</v>
      </c>
    </row>
    <row r="204" spans="1:9">
      <c r="A204" s="13"/>
      <c r="B204" s="28" t="s">
        <v>215</v>
      </c>
      <c r="C204" s="77">
        <v>20</v>
      </c>
      <c r="D204" s="77">
        <v>20</v>
      </c>
      <c r="E204" s="77">
        <f>SUM(D204:D204)</f>
        <v>20</v>
      </c>
      <c r="F204" s="77"/>
      <c r="G204" s="77">
        <f>SUM(E204:F204)</f>
        <v>20</v>
      </c>
    </row>
    <row r="205" spans="1:9">
      <c r="A205" s="36"/>
      <c r="B205" s="37"/>
      <c r="C205" s="48"/>
      <c r="D205" s="48"/>
      <c r="E205" s="48"/>
      <c r="F205" s="48"/>
      <c r="G205" s="48"/>
    </row>
    <row r="206" spans="1:9">
      <c r="A206" s="26">
        <v>5272</v>
      </c>
      <c r="B206" s="27" t="s">
        <v>216</v>
      </c>
      <c r="C206" s="78">
        <f>SUM(C208)</f>
        <v>20</v>
      </c>
      <c r="D206" s="78">
        <f>SUM(D208:D208)</f>
        <v>20</v>
      </c>
      <c r="E206" s="78">
        <f>SUM(E208:E208)</f>
        <v>20</v>
      </c>
      <c r="F206" s="78">
        <f>SUM(F207:F208)</f>
        <v>500</v>
      </c>
      <c r="G206" s="78">
        <f>SUM(G207:G208)</f>
        <v>520</v>
      </c>
    </row>
    <row r="207" spans="1:9" s="24" customFormat="1">
      <c r="A207" s="32"/>
      <c r="B207" s="31" t="s">
        <v>334</v>
      </c>
      <c r="C207" s="89"/>
      <c r="D207" s="89"/>
      <c r="E207" s="89">
        <v>0</v>
      </c>
      <c r="F207" s="89">
        <v>500</v>
      </c>
      <c r="G207" s="77">
        <f>SUM(E207:F207)</f>
        <v>500</v>
      </c>
      <c r="H207" s="125"/>
    </row>
    <row r="208" spans="1:9">
      <c r="A208" s="13"/>
      <c r="B208" s="28" t="s">
        <v>217</v>
      </c>
      <c r="C208" s="77">
        <v>20</v>
      </c>
      <c r="D208" s="77">
        <v>20</v>
      </c>
      <c r="E208" s="77">
        <f>SUM(D208:D208)</f>
        <v>20</v>
      </c>
      <c r="F208" s="77"/>
      <c r="G208" s="77">
        <f>SUM(E208:F208)</f>
        <v>20</v>
      </c>
    </row>
    <row r="209" spans="1:9" s="17" customFormat="1">
      <c r="A209" s="36"/>
      <c r="B209" s="37"/>
      <c r="C209" s="36"/>
      <c r="D209" s="36"/>
      <c r="E209" s="36"/>
      <c r="F209" s="36"/>
      <c r="G209" s="36"/>
      <c r="H209" s="36"/>
    </row>
    <row r="210" spans="1:9" s="41" customFormat="1">
      <c r="A210" s="26">
        <v>5311</v>
      </c>
      <c r="B210" s="27" t="s">
        <v>35</v>
      </c>
      <c r="C210" s="78">
        <f>SUM(C211:C218)</f>
        <v>4947</v>
      </c>
      <c r="D210" s="78">
        <f>SUM(D211:D218)</f>
        <v>4947</v>
      </c>
      <c r="E210" s="78">
        <f>SUM(E211:E218)</f>
        <v>4947</v>
      </c>
      <c r="F210" s="78">
        <f>SUM(F211:F218)</f>
        <v>35</v>
      </c>
      <c r="G210" s="78">
        <f>SUM(G211:G218)</f>
        <v>4982</v>
      </c>
      <c r="H210" s="19"/>
      <c r="I210" s="29"/>
    </row>
    <row r="211" spans="1:9">
      <c r="A211" s="13"/>
      <c r="B211" s="28" t="s">
        <v>148</v>
      </c>
      <c r="C211" s="77">
        <v>2952</v>
      </c>
      <c r="D211" s="77">
        <v>2952</v>
      </c>
      <c r="E211" s="77">
        <f>SUM(D211:D211)</f>
        <v>2952</v>
      </c>
      <c r="F211" s="77"/>
      <c r="G211" s="77">
        <f t="shared" ref="G211:G217" si="14">SUM(E211:F211)</f>
        <v>2952</v>
      </c>
    </row>
    <row r="212" spans="1:9">
      <c r="A212" s="13"/>
      <c r="B212" s="28" t="s">
        <v>149</v>
      </c>
      <c r="C212" s="77">
        <v>1004</v>
      </c>
      <c r="D212" s="77">
        <v>1004</v>
      </c>
      <c r="E212" s="77">
        <f>SUM(D212:D212)</f>
        <v>1004</v>
      </c>
      <c r="F212" s="77"/>
      <c r="G212" s="77">
        <f t="shared" si="14"/>
        <v>1004</v>
      </c>
    </row>
    <row r="213" spans="1:9">
      <c r="A213" s="13"/>
      <c r="B213" s="28" t="s">
        <v>55</v>
      </c>
      <c r="C213" s="77">
        <v>59</v>
      </c>
      <c r="D213" s="77">
        <v>59</v>
      </c>
      <c r="E213" s="77">
        <f>SUM(D213:D213)</f>
        <v>59</v>
      </c>
      <c r="F213" s="77"/>
      <c r="G213" s="77">
        <f t="shared" si="14"/>
        <v>59</v>
      </c>
    </row>
    <row r="214" spans="1:9">
      <c r="A214" s="13"/>
      <c r="B214" s="28" t="s">
        <v>12</v>
      </c>
      <c r="C214" s="77">
        <v>644</v>
      </c>
      <c r="D214" s="77">
        <v>644</v>
      </c>
      <c r="E214" s="77">
        <f>SUM(D214:D214)</f>
        <v>644</v>
      </c>
      <c r="F214" s="77"/>
      <c r="G214" s="77">
        <f t="shared" si="14"/>
        <v>644</v>
      </c>
    </row>
    <row r="215" spans="1:9">
      <c r="A215" s="13" t="s">
        <v>0</v>
      </c>
      <c r="B215" s="28" t="s">
        <v>15</v>
      </c>
      <c r="C215" s="77">
        <v>168</v>
      </c>
      <c r="D215" s="77">
        <v>168</v>
      </c>
      <c r="E215" s="77">
        <f>SUM(D215:D215)</f>
        <v>168</v>
      </c>
      <c r="F215" s="77">
        <v>-15</v>
      </c>
      <c r="G215" s="77">
        <f t="shared" si="14"/>
        <v>153</v>
      </c>
    </row>
    <row r="216" spans="1:9" s="5" customFormat="1" ht="11.25">
      <c r="A216" s="13"/>
      <c r="B216" s="28" t="s">
        <v>332</v>
      </c>
      <c r="C216" s="77"/>
      <c r="D216" s="77"/>
      <c r="E216" s="77">
        <v>0</v>
      </c>
      <c r="F216" s="77">
        <v>27</v>
      </c>
      <c r="G216" s="77">
        <f t="shared" si="14"/>
        <v>27</v>
      </c>
    </row>
    <row r="217" spans="1:9">
      <c r="A217" s="13"/>
      <c r="B217" s="28" t="s">
        <v>331</v>
      </c>
      <c r="C217" s="77"/>
      <c r="D217" s="77"/>
      <c r="E217" s="77">
        <v>0</v>
      </c>
      <c r="F217" s="77">
        <v>23</v>
      </c>
      <c r="G217" s="77">
        <f t="shared" si="14"/>
        <v>23</v>
      </c>
    </row>
    <row r="218" spans="1:9">
      <c r="A218" s="13"/>
      <c r="B218" s="28" t="s">
        <v>91</v>
      </c>
      <c r="C218" s="77">
        <v>120</v>
      </c>
      <c r="D218" s="77">
        <v>120</v>
      </c>
      <c r="E218" s="77">
        <f>SUM(D218:D218)</f>
        <v>120</v>
      </c>
      <c r="F218" s="77"/>
      <c r="G218" s="77">
        <f>SUM(E218:F218)</f>
        <v>120</v>
      </c>
    </row>
    <row r="219" spans="1:9">
      <c r="A219" s="36"/>
      <c r="B219" s="37"/>
      <c r="C219" s="5"/>
      <c r="D219" s="5"/>
      <c r="E219" s="5"/>
      <c r="F219" s="5"/>
      <c r="G219" s="5"/>
    </row>
    <row r="220" spans="1:9" s="41" customFormat="1">
      <c r="A220" s="26">
        <v>5512</v>
      </c>
      <c r="B220" s="27" t="s">
        <v>36</v>
      </c>
      <c r="C220" s="78">
        <f>SUM(C221:C224)</f>
        <v>1305</v>
      </c>
      <c r="D220" s="78">
        <f>SUM(D221:D224)</f>
        <v>1414</v>
      </c>
      <c r="E220" s="78">
        <f>SUM(E221:E224)</f>
        <v>1414</v>
      </c>
      <c r="F220" s="78">
        <f>SUM(F221:F224)</f>
        <v>0</v>
      </c>
      <c r="G220" s="78">
        <f>SUM(G221:G224)</f>
        <v>1414</v>
      </c>
      <c r="H220" s="19"/>
      <c r="I220" s="29"/>
    </row>
    <row r="221" spans="1:9">
      <c r="A221" s="13"/>
      <c r="B221" s="28" t="s">
        <v>148</v>
      </c>
      <c r="C221" s="77">
        <v>520</v>
      </c>
      <c r="D221" s="77">
        <v>520</v>
      </c>
      <c r="E221" s="77">
        <f>SUM(D221:D221)</f>
        <v>520</v>
      </c>
      <c r="F221" s="77"/>
      <c r="G221" s="77">
        <f>SUM(E221:F221)</f>
        <v>520</v>
      </c>
    </row>
    <row r="222" spans="1:9">
      <c r="A222" s="13"/>
      <c r="B222" s="28" t="s">
        <v>149</v>
      </c>
      <c r="C222" s="77">
        <v>80</v>
      </c>
      <c r="D222" s="77">
        <v>80</v>
      </c>
      <c r="E222" s="77">
        <f>SUM(D222:D222)</f>
        <v>80</v>
      </c>
      <c r="F222" s="77"/>
      <c r="G222" s="77">
        <f>SUM(E222:F222)</f>
        <v>80</v>
      </c>
    </row>
    <row r="223" spans="1:9">
      <c r="A223" s="13"/>
      <c r="B223" s="28" t="s">
        <v>291</v>
      </c>
      <c r="C223" s="77"/>
      <c r="D223" s="77">
        <v>109</v>
      </c>
      <c r="E223" s="77">
        <f>SUM(D223:D223)</f>
        <v>109</v>
      </c>
      <c r="F223" s="77"/>
      <c r="G223" s="77">
        <f>SUM(E223:F223)</f>
        <v>109</v>
      </c>
    </row>
    <row r="224" spans="1:9">
      <c r="A224" s="13"/>
      <c r="B224" s="28" t="s">
        <v>12</v>
      </c>
      <c r="C224" s="77">
        <v>705</v>
      </c>
      <c r="D224" s="77">
        <v>705</v>
      </c>
      <c r="E224" s="77">
        <f>SUM(D224:D224)</f>
        <v>705</v>
      </c>
      <c r="F224" s="77"/>
      <c r="G224" s="77">
        <f>SUM(E224:F224)</f>
        <v>705</v>
      </c>
    </row>
    <row r="225" spans="1:9">
      <c r="A225" s="36"/>
      <c r="B225" s="37"/>
      <c r="C225" s="5"/>
      <c r="D225" s="5"/>
      <c r="E225" s="5"/>
      <c r="F225" s="5"/>
      <c r="G225" s="5"/>
    </row>
    <row r="226" spans="1:9">
      <c r="A226" s="26">
        <v>6112</v>
      </c>
      <c r="B226" s="27" t="s">
        <v>37</v>
      </c>
      <c r="C226" s="78">
        <f>SUM(C227:C228)</f>
        <v>2680</v>
      </c>
      <c r="D226" s="78">
        <f>SUM(D227:D228)</f>
        <v>2680</v>
      </c>
      <c r="E226" s="78">
        <f>SUM(E227:E228)</f>
        <v>2680</v>
      </c>
      <c r="F226" s="78">
        <f>SUM(F227:F228)</f>
        <v>0</v>
      </c>
      <c r="G226" s="78">
        <f>SUM(G227:G228)</f>
        <v>2680</v>
      </c>
    </row>
    <row r="227" spans="1:9">
      <c r="A227" s="39"/>
      <c r="B227" s="40" t="s">
        <v>86</v>
      </c>
      <c r="C227" s="77">
        <v>2600</v>
      </c>
      <c r="D227" s="89">
        <v>2600</v>
      </c>
      <c r="E227" s="77">
        <f>SUM(D227:D227)</f>
        <v>2600</v>
      </c>
      <c r="F227" s="77"/>
      <c r="G227" s="77">
        <f>SUM(E227:F227)</f>
        <v>2600</v>
      </c>
    </row>
    <row r="228" spans="1:9">
      <c r="A228" s="39"/>
      <c r="B228" s="40" t="s">
        <v>63</v>
      </c>
      <c r="C228" s="77">
        <v>80</v>
      </c>
      <c r="D228" s="77">
        <v>80</v>
      </c>
      <c r="E228" s="77">
        <f>SUM(D228:D228)</f>
        <v>80</v>
      </c>
      <c r="F228" s="77"/>
      <c r="G228" s="77">
        <f>SUM(E228:F228)</f>
        <v>80</v>
      </c>
    </row>
    <row r="229" spans="1:9">
      <c r="A229" s="43"/>
      <c r="B229" s="51"/>
      <c r="C229" s="5"/>
      <c r="D229" s="5"/>
      <c r="E229" s="5"/>
      <c r="F229" s="5"/>
      <c r="G229" s="5"/>
    </row>
    <row r="230" spans="1:9" s="41" customFormat="1">
      <c r="A230" s="26">
        <v>6171</v>
      </c>
      <c r="B230" s="27" t="s">
        <v>38</v>
      </c>
      <c r="C230" s="78">
        <f>SUM(C231:C242)</f>
        <v>4735</v>
      </c>
      <c r="D230" s="78">
        <f>SUM(D231:D242)</f>
        <v>5275</v>
      </c>
      <c r="E230" s="78">
        <f>SUM(E231:E242)</f>
        <v>5275</v>
      </c>
      <c r="F230" s="78">
        <f>SUM(F231:F242)</f>
        <v>0</v>
      </c>
      <c r="G230" s="78">
        <f>SUM(G231:G242)</f>
        <v>5275</v>
      </c>
      <c r="H230" s="19"/>
      <c r="I230" s="29"/>
    </row>
    <row r="231" spans="1:9" ht="22.5">
      <c r="A231" s="49"/>
      <c r="B231" s="28" t="s">
        <v>182</v>
      </c>
      <c r="C231" s="77">
        <v>1110</v>
      </c>
      <c r="D231" s="77">
        <v>1060</v>
      </c>
      <c r="E231" s="77">
        <f t="shared" ref="E231:E242" si="15">SUM(D231:D231)</f>
        <v>1060</v>
      </c>
      <c r="F231" s="77"/>
      <c r="G231" s="77">
        <f t="shared" ref="G231:G242" si="16">SUM(E231:F231)</f>
        <v>1060</v>
      </c>
    </row>
    <row r="232" spans="1:9">
      <c r="A232" s="49"/>
      <c r="B232" s="28" t="s">
        <v>183</v>
      </c>
      <c r="C232" s="77">
        <v>65</v>
      </c>
      <c r="D232" s="77">
        <v>65</v>
      </c>
      <c r="E232" s="77">
        <f t="shared" si="15"/>
        <v>65</v>
      </c>
      <c r="F232" s="77"/>
      <c r="G232" s="77">
        <f t="shared" si="16"/>
        <v>65</v>
      </c>
    </row>
    <row r="233" spans="1:9">
      <c r="A233" s="49"/>
      <c r="B233" s="28" t="s">
        <v>184</v>
      </c>
      <c r="C233" s="77">
        <v>3030</v>
      </c>
      <c r="D233" s="77">
        <v>2880</v>
      </c>
      <c r="E233" s="77">
        <f t="shared" si="15"/>
        <v>2880</v>
      </c>
      <c r="F233" s="77"/>
      <c r="G233" s="77">
        <f t="shared" si="16"/>
        <v>2880</v>
      </c>
    </row>
    <row r="234" spans="1:9">
      <c r="A234" s="49"/>
      <c r="B234" s="28" t="s">
        <v>63</v>
      </c>
      <c r="C234" s="77"/>
      <c r="D234" s="77">
        <v>454</v>
      </c>
      <c r="E234" s="77">
        <f t="shared" si="15"/>
        <v>454</v>
      </c>
      <c r="F234" s="77"/>
      <c r="G234" s="77">
        <f t="shared" si="16"/>
        <v>454</v>
      </c>
    </row>
    <row r="235" spans="1:9">
      <c r="A235" s="49"/>
      <c r="B235" s="28" t="s">
        <v>264</v>
      </c>
      <c r="C235" s="77"/>
      <c r="D235" s="77">
        <v>20</v>
      </c>
      <c r="E235" s="77">
        <f t="shared" si="15"/>
        <v>20</v>
      </c>
      <c r="F235" s="77"/>
      <c r="G235" s="77">
        <f t="shared" si="16"/>
        <v>20</v>
      </c>
    </row>
    <row r="236" spans="1:9">
      <c r="A236" s="49"/>
      <c r="B236" s="28" t="s">
        <v>179</v>
      </c>
      <c r="C236" s="77">
        <v>100</v>
      </c>
      <c r="D236" s="77">
        <v>100</v>
      </c>
      <c r="E236" s="77">
        <f t="shared" si="15"/>
        <v>100</v>
      </c>
      <c r="F236" s="77"/>
      <c r="G236" s="77">
        <f t="shared" si="16"/>
        <v>100</v>
      </c>
    </row>
    <row r="237" spans="1:9">
      <c r="A237" s="49"/>
      <c r="B237" s="28" t="s">
        <v>180</v>
      </c>
      <c r="C237" s="77">
        <v>100</v>
      </c>
      <c r="D237" s="77">
        <v>100</v>
      </c>
      <c r="E237" s="77">
        <f t="shared" si="15"/>
        <v>100</v>
      </c>
      <c r="F237" s="77"/>
      <c r="G237" s="77">
        <f t="shared" si="16"/>
        <v>100</v>
      </c>
    </row>
    <row r="238" spans="1:9">
      <c r="A238" s="49"/>
      <c r="B238" s="28" t="s">
        <v>181</v>
      </c>
      <c r="C238" s="77">
        <v>130</v>
      </c>
      <c r="D238" s="77">
        <v>130</v>
      </c>
      <c r="E238" s="77">
        <f t="shared" si="15"/>
        <v>130</v>
      </c>
      <c r="F238" s="77"/>
      <c r="G238" s="77">
        <f t="shared" si="16"/>
        <v>130</v>
      </c>
    </row>
    <row r="239" spans="1:9">
      <c r="A239" s="49"/>
      <c r="B239" s="28" t="s">
        <v>73</v>
      </c>
      <c r="C239" s="77"/>
      <c r="D239" s="77">
        <v>80</v>
      </c>
      <c r="E239" s="77">
        <f t="shared" si="15"/>
        <v>80</v>
      </c>
      <c r="F239" s="77"/>
      <c r="G239" s="77">
        <f t="shared" si="16"/>
        <v>80</v>
      </c>
    </row>
    <row r="240" spans="1:9">
      <c r="A240" s="49"/>
      <c r="B240" s="28" t="s">
        <v>290</v>
      </c>
      <c r="C240" s="77"/>
      <c r="D240" s="77">
        <v>150</v>
      </c>
      <c r="E240" s="77">
        <f t="shared" si="15"/>
        <v>150</v>
      </c>
      <c r="F240" s="77"/>
      <c r="G240" s="77">
        <f t="shared" si="16"/>
        <v>150</v>
      </c>
    </row>
    <row r="241" spans="1:7">
      <c r="A241" s="49"/>
      <c r="B241" s="28" t="s">
        <v>281</v>
      </c>
      <c r="C241" s="77"/>
      <c r="D241" s="77">
        <v>36</v>
      </c>
      <c r="E241" s="77">
        <f t="shared" si="15"/>
        <v>36</v>
      </c>
      <c r="F241" s="77"/>
      <c r="G241" s="77">
        <f t="shared" si="16"/>
        <v>36</v>
      </c>
    </row>
    <row r="242" spans="1:7">
      <c r="A242" s="13"/>
      <c r="B242" s="28" t="s">
        <v>185</v>
      </c>
      <c r="C242" s="77">
        <v>200</v>
      </c>
      <c r="D242" s="77">
        <v>200</v>
      </c>
      <c r="E242" s="77">
        <f t="shared" si="15"/>
        <v>200</v>
      </c>
      <c r="F242" s="77"/>
      <c r="G242" s="77">
        <f t="shared" si="16"/>
        <v>200</v>
      </c>
    </row>
    <row r="243" spans="1:7">
      <c r="A243" s="54"/>
      <c r="B243" s="37"/>
      <c r="C243" s="5"/>
      <c r="D243" s="5"/>
      <c r="E243" s="5"/>
      <c r="F243" s="5"/>
      <c r="G243" s="5"/>
    </row>
    <row r="244" spans="1:7">
      <c r="A244" s="26">
        <v>6171</v>
      </c>
      <c r="B244" s="27" t="s">
        <v>75</v>
      </c>
      <c r="C244" s="78">
        <f>SUM(C245:C250)</f>
        <v>22356</v>
      </c>
      <c r="D244" s="78">
        <f>SUM(D245:D250)</f>
        <v>23143</v>
      </c>
      <c r="E244" s="78">
        <f>SUM(E245:E250)</f>
        <v>23143</v>
      </c>
      <c r="F244" s="78">
        <f>SUM(F245:F250)</f>
        <v>0</v>
      </c>
      <c r="G244" s="78">
        <f>SUM(G245:G250)</f>
        <v>23143</v>
      </c>
    </row>
    <row r="245" spans="1:7">
      <c r="A245" s="49"/>
      <c r="B245" s="28" t="s">
        <v>148</v>
      </c>
      <c r="C245" s="77">
        <v>15829</v>
      </c>
      <c r="D245" s="77">
        <v>16329</v>
      </c>
      <c r="E245" s="77">
        <f t="shared" ref="E245:E250" si="17">SUM(D245:D245)</f>
        <v>16329</v>
      </c>
      <c r="F245" s="77"/>
      <c r="G245" s="77">
        <f t="shared" ref="G245:G250" si="18">SUM(E245:F245)</f>
        <v>16329</v>
      </c>
    </row>
    <row r="246" spans="1:7">
      <c r="A246" s="49"/>
      <c r="B246" s="28" t="s">
        <v>149</v>
      </c>
      <c r="C246" s="77">
        <v>5382</v>
      </c>
      <c r="D246" s="77">
        <v>5551</v>
      </c>
      <c r="E246" s="77">
        <f t="shared" si="17"/>
        <v>5551</v>
      </c>
      <c r="F246" s="77"/>
      <c r="G246" s="77">
        <f t="shared" si="18"/>
        <v>5551</v>
      </c>
    </row>
    <row r="247" spans="1:7">
      <c r="A247" s="49"/>
      <c r="B247" s="28" t="s">
        <v>55</v>
      </c>
      <c r="C247" s="77">
        <v>320</v>
      </c>
      <c r="D247" s="77">
        <v>320</v>
      </c>
      <c r="E247" s="77">
        <f t="shared" si="17"/>
        <v>320</v>
      </c>
      <c r="F247" s="77"/>
      <c r="G247" s="77">
        <f t="shared" si="18"/>
        <v>320</v>
      </c>
    </row>
    <row r="248" spans="1:7">
      <c r="A248" s="49"/>
      <c r="B248" s="31" t="s">
        <v>68</v>
      </c>
      <c r="C248" s="77">
        <v>82</v>
      </c>
      <c r="D248" s="77">
        <v>82</v>
      </c>
      <c r="E248" s="77">
        <f t="shared" si="17"/>
        <v>82</v>
      </c>
      <c r="F248" s="77"/>
      <c r="G248" s="77">
        <f t="shared" si="18"/>
        <v>82</v>
      </c>
    </row>
    <row r="249" spans="1:7">
      <c r="A249" s="49"/>
      <c r="B249" s="28" t="s">
        <v>19</v>
      </c>
      <c r="C249" s="77">
        <v>351</v>
      </c>
      <c r="D249" s="77">
        <v>351</v>
      </c>
      <c r="E249" s="77">
        <f t="shared" si="17"/>
        <v>351</v>
      </c>
      <c r="F249" s="77"/>
      <c r="G249" s="77">
        <f t="shared" si="18"/>
        <v>351</v>
      </c>
    </row>
    <row r="250" spans="1:7">
      <c r="A250" s="49"/>
      <c r="B250" s="28" t="s">
        <v>26</v>
      </c>
      <c r="C250" s="77">
        <v>392</v>
      </c>
      <c r="D250" s="77">
        <v>510</v>
      </c>
      <c r="E250" s="77">
        <f t="shared" si="17"/>
        <v>510</v>
      </c>
      <c r="F250" s="77"/>
      <c r="G250" s="77">
        <f t="shared" si="18"/>
        <v>510</v>
      </c>
    </row>
    <row r="251" spans="1:7">
      <c r="A251" s="54"/>
      <c r="B251" s="37"/>
      <c r="C251" s="48"/>
      <c r="D251" s="48"/>
      <c r="E251" s="48"/>
      <c r="F251" s="48"/>
      <c r="G251" s="48"/>
    </row>
    <row r="252" spans="1:7">
      <c r="A252" s="26">
        <v>6171</v>
      </c>
      <c r="B252" s="27" t="s">
        <v>38</v>
      </c>
      <c r="C252" s="78"/>
      <c r="D252" s="78"/>
      <c r="E252" s="78"/>
      <c r="F252" s="78">
        <f>SUM(F253)</f>
        <v>474</v>
      </c>
      <c r="G252" s="78">
        <f>SUM(G253)</f>
        <v>474</v>
      </c>
    </row>
    <row r="253" spans="1:7">
      <c r="A253" s="49"/>
      <c r="B253" s="28" t="s">
        <v>323</v>
      </c>
      <c r="C253" s="77"/>
      <c r="D253" s="77"/>
      <c r="E253" s="77"/>
      <c r="F253" s="77">
        <v>474</v>
      </c>
      <c r="G253" s="77">
        <f>SUM(E253:F253)</f>
        <v>474</v>
      </c>
    </row>
    <row r="254" spans="1:7">
      <c r="A254" s="54"/>
      <c r="B254" s="37"/>
      <c r="C254" s="5"/>
      <c r="D254" s="5"/>
      <c r="E254" s="5"/>
      <c r="F254" s="5"/>
      <c r="G254" s="5"/>
    </row>
    <row r="255" spans="1:7">
      <c r="A255" s="26">
        <v>6171</v>
      </c>
      <c r="B255" s="27" t="s">
        <v>74</v>
      </c>
      <c r="C255" s="78">
        <f>SUM(C256:C261)</f>
        <v>1020</v>
      </c>
      <c r="D255" s="78">
        <f>SUM(D256:D261)</f>
        <v>500</v>
      </c>
      <c r="E255" s="78">
        <f>SUM(E256:E261)</f>
        <v>500</v>
      </c>
      <c r="F255" s="78">
        <f>SUM(F256:F261)</f>
        <v>0</v>
      </c>
      <c r="G255" s="78">
        <f>SUM(G256:G261)</f>
        <v>500</v>
      </c>
    </row>
    <row r="256" spans="1:7">
      <c r="A256" s="55"/>
      <c r="B256" s="28" t="s">
        <v>218</v>
      </c>
      <c r="C256" s="77">
        <v>200</v>
      </c>
      <c r="D256" s="77">
        <v>200</v>
      </c>
      <c r="E256" s="77">
        <f t="shared" ref="E256:E261" si="19">SUM(D256:D256)</f>
        <v>200</v>
      </c>
      <c r="F256" s="77"/>
      <c r="G256" s="77">
        <f t="shared" ref="G256:G261" si="20">SUM(E256:F256)</f>
        <v>200</v>
      </c>
    </row>
    <row r="257" spans="1:9">
      <c r="A257" s="55"/>
      <c r="B257" s="28" t="s">
        <v>263</v>
      </c>
      <c r="C257" s="77"/>
      <c r="D257" s="77">
        <v>100</v>
      </c>
      <c r="E257" s="77">
        <f t="shared" si="19"/>
        <v>100</v>
      </c>
      <c r="F257" s="77"/>
      <c r="G257" s="77">
        <f t="shared" si="20"/>
        <v>100</v>
      </c>
    </row>
    <row r="258" spans="1:9">
      <c r="A258" s="55"/>
      <c r="B258" s="28" t="s">
        <v>278</v>
      </c>
      <c r="C258" s="77"/>
      <c r="D258" s="77">
        <v>200</v>
      </c>
      <c r="E258" s="77">
        <f t="shared" si="19"/>
        <v>200</v>
      </c>
      <c r="F258" s="77"/>
      <c r="G258" s="77">
        <f t="shared" si="20"/>
        <v>200</v>
      </c>
    </row>
    <row r="259" spans="1:9">
      <c r="A259" s="49"/>
      <c r="B259" s="28" t="s">
        <v>186</v>
      </c>
      <c r="C259" s="77">
        <v>50</v>
      </c>
      <c r="D259" s="77">
        <v>0</v>
      </c>
      <c r="E259" s="77">
        <f t="shared" si="19"/>
        <v>0</v>
      </c>
      <c r="F259" s="77"/>
      <c r="G259" s="77">
        <f t="shared" si="20"/>
        <v>0</v>
      </c>
    </row>
    <row r="260" spans="1:9">
      <c r="A260" s="49"/>
      <c r="B260" s="28" t="s">
        <v>174</v>
      </c>
      <c r="C260" s="77">
        <v>550</v>
      </c>
      <c r="D260" s="77">
        <v>0</v>
      </c>
      <c r="E260" s="77">
        <f t="shared" si="19"/>
        <v>0</v>
      </c>
      <c r="F260" s="77"/>
      <c r="G260" s="77">
        <f t="shared" si="20"/>
        <v>0</v>
      </c>
    </row>
    <row r="261" spans="1:9">
      <c r="A261" s="49"/>
      <c r="B261" s="28" t="s">
        <v>219</v>
      </c>
      <c r="C261" s="77">
        <v>220</v>
      </c>
      <c r="D261" s="77">
        <v>0</v>
      </c>
      <c r="E261" s="77">
        <f t="shared" si="19"/>
        <v>0</v>
      </c>
      <c r="F261" s="77"/>
      <c r="G261" s="77">
        <f t="shared" si="20"/>
        <v>0</v>
      </c>
    </row>
    <row r="262" spans="1:9">
      <c r="A262" s="54"/>
      <c r="B262" s="37"/>
      <c r="C262" s="48"/>
      <c r="D262" s="48"/>
      <c r="E262" s="48"/>
      <c r="F262" s="48"/>
      <c r="G262" s="48"/>
    </row>
    <row r="263" spans="1:9">
      <c r="A263" s="26">
        <v>6171</v>
      </c>
      <c r="B263" s="27" t="s">
        <v>262</v>
      </c>
      <c r="C263" s="78">
        <f>SUM(C264:C267)</f>
        <v>0</v>
      </c>
      <c r="D263" s="78">
        <f>SUM(D264:D267)</f>
        <v>1070</v>
      </c>
      <c r="E263" s="78">
        <f>SUM(E264:E267)</f>
        <v>1070</v>
      </c>
      <c r="F263" s="78">
        <f>SUM(F264:F267)</f>
        <v>13</v>
      </c>
      <c r="G263" s="78">
        <f>SUM(G264:G267)</f>
        <v>1083</v>
      </c>
    </row>
    <row r="264" spans="1:9">
      <c r="A264" s="49"/>
      <c r="B264" s="28" t="s">
        <v>186</v>
      </c>
      <c r="C264" s="77"/>
      <c r="D264" s="77">
        <v>50</v>
      </c>
      <c r="E264" s="77">
        <f>SUM(D264:D264)</f>
        <v>50</v>
      </c>
      <c r="F264" s="77"/>
      <c r="G264" s="77">
        <f>SUM(E264:F264)</f>
        <v>50</v>
      </c>
    </row>
    <row r="265" spans="1:9">
      <c r="A265" s="49"/>
      <c r="B265" s="28" t="s">
        <v>269</v>
      </c>
      <c r="C265" s="77"/>
      <c r="D265" s="77">
        <v>250</v>
      </c>
      <c r="E265" s="77">
        <f>SUM(D265:D265)</f>
        <v>250</v>
      </c>
      <c r="F265" s="77"/>
      <c r="G265" s="77">
        <f>SUM(E265:F265)</f>
        <v>250</v>
      </c>
    </row>
    <row r="266" spans="1:9">
      <c r="A266" s="49"/>
      <c r="B266" s="28" t="s">
        <v>174</v>
      </c>
      <c r="C266" s="77"/>
      <c r="D266" s="77">
        <v>550</v>
      </c>
      <c r="E266" s="77">
        <f>SUM(D266:D266)</f>
        <v>550</v>
      </c>
      <c r="F266" s="77"/>
      <c r="G266" s="77">
        <f>SUM(E266:F266)</f>
        <v>550</v>
      </c>
    </row>
    <row r="267" spans="1:9">
      <c r="A267" s="49"/>
      <c r="B267" s="28" t="s">
        <v>219</v>
      </c>
      <c r="C267" s="77"/>
      <c r="D267" s="77">
        <v>220</v>
      </c>
      <c r="E267" s="77">
        <f>SUM(D267:D267)</f>
        <v>220</v>
      </c>
      <c r="F267" s="77">
        <v>13</v>
      </c>
      <c r="G267" s="77">
        <f>SUM(E267:F267)</f>
        <v>233</v>
      </c>
      <c r="H267" s="139"/>
    </row>
    <row r="268" spans="1:9">
      <c r="A268" s="54"/>
      <c r="B268" s="37"/>
      <c r="C268" s="5"/>
      <c r="D268" s="5"/>
      <c r="E268" s="5"/>
      <c r="F268" s="5"/>
      <c r="G268" s="5"/>
    </row>
    <row r="269" spans="1:9">
      <c r="A269" s="26">
        <v>6171</v>
      </c>
      <c r="B269" s="27" t="s">
        <v>78</v>
      </c>
      <c r="C269" s="78">
        <f>SUM(C270:C275)</f>
        <v>701</v>
      </c>
      <c r="D269" s="78">
        <f>SUM(D270:D275)</f>
        <v>0</v>
      </c>
      <c r="E269" s="78">
        <f>SUM(E270:E275)</f>
        <v>0</v>
      </c>
      <c r="F269" s="78">
        <f>SUM(F270:F275)</f>
        <v>0</v>
      </c>
      <c r="G269" s="78">
        <f>SUM(G270:G275)</f>
        <v>0</v>
      </c>
    </row>
    <row r="270" spans="1:9">
      <c r="A270" s="49"/>
      <c r="B270" s="28" t="s">
        <v>63</v>
      </c>
      <c r="C270" s="77">
        <v>454</v>
      </c>
      <c r="D270" s="77">
        <v>0</v>
      </c>
      <c r="E270" s="77">
        <f t="shared" ref="E270:E275" si="21">SUM(D270:D270)</f>
        <v>0</v>
      </c>
      <c r="F270" s="77"/>
      <c r="G270" s="77">
        <f t="shared" ref="G270:G275" si="22">SUM(E270:F270)</f>
        <v>0</v>
      </c>
      <c r="I270" s="5"/>
    </row>
    <row r="271" spans="1:9">
      <c r="A271" s="49"/>
      <c r="B271" s="28" t="s">
        <v>71</v>
      </c>
      <c r="C271" s="77">
        <v>73</v>
      </c>
      <c r="D271" s="77">
        <v>0</v>
      </c>
      <c r="E271" s="77">
        <f t="shared" si="21"/>
        <v>0</v>
      </c>
      <c r="F271" s="77"/>
      <c r="G271" s="77">
        <f t="shared" si="22"/>
        <v>0</v>
      </c>
      <c r="I271" s="5"/>
    </row>
    <row r="272" spans="1:9">
      <c r="A272" s="49"/>
      <c r="B272" s="28" t="s">
        <v>72</v>
      </c>
      <c r="C272" s="77">
        <v>72</v>
      </c>
      <c r="D272" s="77">
        <v>0</v>
      </c>
      <c r="E272" s="77">
        <f t="shared" si="21"/>
        <v>0</v>
      </c>
      <c r="F272" s="77"/>
      <c r="G272" s="77">
        <f t="shared" si="22"/>
        <v>0</v>
      </c>
      <c r="I272" s="5"/>
    </row>
    <row r="273" spans="1:9">
      <c r="A273" s="49"/>
      <c r="B273" s="28" t="s">
        <v>73</v>
      </c>
      <c r="C273" s="77">
        <v>80</v>
      </c>
      <c r="D273" s="77">
        <v>0</v>
      </c>
      <c r="E273" s="77">
        <f t="shared" si="21"/>
        <v>0</v>
      </c>
      <c r="F273" s="77"/>
      <c r="G273" s="77">
        <f t="shared" si="22"/>
        <v>0</v>
      </c>
      <c r="I273" s="5"/>
    </row>
    <row r="274" spans="1:9">
      <c r="A274" s="49"/>
      <c r="B274" s="28" t="s">
        <v>90</v>
      </c>
      <c r="C274" s="77">
        <v>20</v>
      </c>
      <c r="D274" s="77">
        <v>0</v>
      </c>
      <c r="E274" s="77">
        <f t="shared" si="21"/>
        <v>0</v>
      </c>
      <c r="F274" s="77"/>
      <c r="G274" s="77">
        <f t="shared" si="22"/>
        <v>0</v>
      </c>
      <c r="I274" s="5"/>
    </row>
    <row r="275" spans="1:9">
      <c r="A275" s="49"/>
      <c r="B275" s="28" t="s">
        <v>81</v>
      </c>
      <c r="C275" s="77">
        <v>2</v>
      </c>
      <c r="D275" s="77">
        <v>0</v>
      </c>
      <c r="E275" s="77">
        <f t="shared" si="21"/>
        <v>0</v>
      </c>
      <c r="F275" s="77"/>
      <c r="G275" s="77">
        <f t="shared" si="22"/>
        <v>0</v>
      </c>
      <c r="I275" s="5"/>
    </row>
    <row r="276" spans="1:9">
      <c r="A276" s="54"/>
      <c r="B276" s="37"/>
      <c r="C276" s="5"/>
      <c r="D276" s="5"/>
      <c r="E276" s="5"/>
      <c r="F276" s="5"/>
      <c r="G276" s="5"/>
    </row>
    <row r="277" spans="1:9" s="15" customFormat="1">
      <c r="A277" s="26">
        <v>6171</v>
      </c>
      <c r="B277" s="27" t="s">
        <v>39</v>
      </c>
      <c r="C277" s="78">
        <f>SUM(C278:C281)</f>
        <v>105</v>
      </c>
      <c r="D277" s="78">
        <f>SUM(D278:D281)</f>
        <v>105</v>
      </c>
      <c r="E277" s="78">
        <f>SUM(E278:E281)</f>
        <v>105</v>
      </c>
      <c r="F277" s="78">
        <f>SUM(F278:F281)</f>
        <v>55</v>
      </c>
      <c r="G277" s="78">
        <f>SUM(G278:G281)</f>
        <v>160</v>
      </c>
      <c r="H277" s="5"/>
      <c r="I277" s="2"/>
    </row>
    <row r="278" spans="1:9">
      <c r="A278" s="13"/>
      <c r="B278" s="28" t="s">
        <v>162</v>
      </c>
      <c r="C278" s="77">
        <v>15</v>
      </c>
      <c r="D278" s="77">
        <v>15</v>
      </c>
      <c r="E278" s="77">
        <f>SUM(D278:D278)</f>
        <v>15</v>
      </c>
      <c r="F278" s="77"/>
      <c r="G278" s="77">
        <f>SUM(E278:F278)</f>
        <v>15</v>
      </c>
    </row>
    <row r="279" spans="1:9">
      <c r="A279" s="13"/>
      <c r="B279" s="28" t="s">
        <v>163</v>
      </c>
      <c r="C279" s="77">
        <v>15</v>
      </c>
      <c r="D279" s="77">
        <v>15</v>
      </c>
      <c r="E279" s="77">
        <f>SUM(D279:D279)</f>
        <v>15</v>
      </c>
      <c r="F279" s="77"/>
      <c r="G279" s="77">
        <f>SUM(E279:F279)</f>
        <v>15</v>
      </c>
    </row>
    <row r="280" spans="1:9">
      <c r="A280" s="13"/>
      <c r="B280" s="28" t="s">
        <v>164</v>
      </c>
      <c r="C280" s="77">
        <v>75</v>
      </c>
      <c r="D280" s="77">
        <v>75</v>
      </c>
      <c r="E280" s="77">
        <f>SUM(D280:D280)</f>
        <v>75</v>
      </c>
      <c r="F280" s="77">
        <v>55</v>
      </c>
      <c r="G280" s="77">
        <f>SUM(E280:F280)</f>
        <v>130</v>
      </c>
    </row>
    <row r="281" spans="1:9">
      <c r="A281" s="13"/>
      <c r="B281" s="28" t="s">
        <v>165</v>
      </c>
      <c r="C281" s="77">
        <v>0</v>
      </c>
      <c r="D281" s="77">
        <v>0</v>
      </c>
      <c r="E281" s="77">
        <f>SUM(D281:D281)</f>
        <v>0</v>
      </c>
      <c r="F281" s="77"/>
      <c r="G281" s="77">
        <f>SUM(E281:F281)</f>
        <v>0</v>
      </c>
    </row>
    <row r="282" spans="1:9">
      <c r="A282" s="36"/>
      <c r="B282" s="37"/>
      <c r="C282" s="5"/>
      <c r="D282" s="5"/>
      <c r="E282" s="5"/>
      <c r="F282" s="5"/>
      <c r="G282" s="5"/>
    </row>
    <row r="283" spans="1:9">
      <c r="A283" s="26">
        <v>6171</v>
      </c>
      <c r="B283" s="27" t="s">
        <v>146</v>
      </c>
      <c r="C283" s="78">
        <f>SUM(C284:C286)</f>
        <v>5383</v>
      </c>
      <c r="D283" s="78">
        <f>SUM(D284:D286)</f>
        <v>5516</v>
      </c>
      <c r="E283" s="78">
        <f>SUM(E284:E286)</f>
        <v>5516</v>
      </c>
      <c r="F283" s="78">
        <f>SUM(F284:F286)</f>
        <v>500</v>
      </c>
      <c r="G283" s="78">
        <f>SUM(G284:G286)</f>
        <v>6016</v>
      </c>
    </row>
    <row r="284" spans="1:9">
      <c r="A284" s="49"/>
      <c r="B284" s="28" t="s">
        <v>145</v>
      </c>
      <c r="C284" s="77">
        <v>133</v>
      </c>
      <c r="D284" s="77">
        <v>133</v>
      </c>
      <c r="E284" s="77">
        <f>SUM(D284:D284)</f>
        <v>133</v>
      </c>
      <c r="F284" s="77"/>
      <c r="G284" s="77">
        <f>SUM(E284:F284)</f>
        <v>133</v>
      </c>
    </row>
    <row r="285" spans="1:9">
      <c r="A285" s="49"/>
      <c r="B285" s="28" t="s">
        <v>224</v>
      </c>
      <c r="C285" s="77">
        <v>5000</v>
      </c>
      <c r="D285" s="77">
        <v>5133</v>
      </c>
      <c r="E285" s="77">
        <f>SUM(D285:D285)</f>
        <v>5133</v>
      </c>
      <c r="F285" s="77">
        <v>500</v>
      </c>
      <c r="G285" s="77">
        <f>SUM(E285:F285)</f>
        <v>5633</v>
      </c>
    </row>
    <row r="286" spans="1:9">
      <c r="A286" s="49"/>
      <c r="B286" s="28" t="s">
        <v>147</v>
      </c>
      <c r="C286" s="77">
        <v>250</v>
      </c>
      <c r="D286" s="77">
        <v>250</v>
      </c>
      <c r="E286" s="77">
        <f>SUM(D286:D286)</f>
        <v>250</v>
      </c>
      <c r="F286" s="77"/>
      <c r="G286" s="77">
        <f>SUM(E286:F286)</f>
        <v>250</v>
      </c>
    </row>
    <row r="287" spans="1:9">
      <c r="A287" s="54"/>
      <c r="B287" s="37"/>
      <c r="C287" s="5"/>
      <c r="D287" s="5"/>
      <c r="E287" s="5"/>
      <c r="F287" s="5"/>
      <c r="G287" s="5"/>
    </row>
    <row r="288" spans="1:9">
      <c r="A288" s="26">
        <v>6171</v>
      </c>
      <c r="B288" s="27" t="s">
        <v>44</v>
      </c>
      <c r="C288" s="78">
        <f>SUM(C289:C290)</f>
        <v>100</v>
      </c>
      <c r="D288" s="78">
        <f>SUM(D289:D290)</f>
        <v>100</v>
      </c>
      <c r="E288" s="78">
        <f>SUM(E289:E290)</f>
        <v>100</v>
      </c>
      <c r="F288" s="78">
        <f>SUM(F289:F290)</f>
        <v>0</v>
      </c>
      <c r="G288" s="78">
        <f>SUM(G289:G290)</f>
        <v>100</v>
      </c>
    </row>
    <row r="289" spans="1:9" s="24" customFormat="1">
      <c r="A289" s="30"/>
      <c r="B289" s="28" t="s">
        <v>213</v>
      </c>
      <c r="C289" s="89">
        <v>50</v>
      </c>
      <c r="D289" s="89">
        <v>50</v>
      </c>
      <c r="E289" s="77">
        <f>SUM(D289:D289)</f>
        <v>50</v>
      </c>
      <c r="F289" s="77"/>
      <c r="G289" s="77">
        <f>SUM(E289:F289)</f>
        <v>50</v>
      </c>
      <c r="H289" s="125"/>
    </row>
    <row r="290" spans="1:9">
      <c r="A290" s="49"/>
      <c r="B290" s="28" t="s">
        <v>189</v>
      </c>
      <c r="C290" s="77">
        <v>50</v>
      </c>
      <c r="D290" s="77">
        <v>50</v>
      </c>
      <c r="E290" s="77">
        <f>SUM(D290:D290)</f>
        <v>50</v>
      </c>
      <c r="F290" s="77"/>
      <c r="G290" s="77">
        <f>SUM(E290:F290)</f>
        <v>50</v>
      </c>
    </row>
    <row r="291" spans="1:9">
      <c r="A291" s="54"/>
      <c r="B291" s="37"/>
      <c r="C291" s="5"/>
      <c r="D291" s="5"/>
      <c r="E291" s="5"/>
      <c r="F291" s="5"/>
      <c r="G291" s="5"/>
    </row>
    <row r="292" spans="1:9">
      <c r="A292" s="26">
        <v>6310</v>
      </c>
      <c r="B292" s="27" t="s">
        <v>51</v>
      </c>
      <c r="C292" s="78">
        <f>SUM(C293:C296)</f>
        <v>203</v>
      </c>
      <c r="D292" s="78">
        <f>SUM(D293:D296)</f>
        <v>203</v>
      </c>
      <c r="E292" s="78">
        <f>SUM(E293:E296)</f>
        <v>203</v>
      </c>
      <c r="F292" s="78">
        <f>SUM(F293:F296)</f>
        <v>0</v>
      </c>
      <c r="G292" s="78">
        <f>SUM(G293:G296)</f>
        <v>203</v>
      </c>
    </row>
    <row r="293" spans="1:9">
      <c r="A293" s="55"/>
      <c r="B293" s="28" t="s">
        <v>202</v>
      </c>
      <c r="C293" s="77">
        <v>10</v>
      </c>
      <c r="D293" s="77">
        <v>10</v>
      </c>
      <c r="E293" s="77">
        <f>SUM(D293:D293)</f>
        <v>10</v>
      </c>
      <c r="F293" s="77"/>
      <c r="G293" s="77">
        <f>SUM(E293:F293)</f>
        <v>10</v>
      </c>
    </row>
    <row r="294" spans="1:9">
      <c r="A294" s="55"/>
      <c r="B294" s="28" t="s">
        <v>203</v>
      </c>
      <c r="C294" s="77">
        <v>90</v>
      </c>
      <c r="D294" s="77">
        <v>90</v>
      </c>
      <c r="E294" s="77">
        <f>SUM(D294:D294)</f>
        <v>90</v>
      </c>
      <c r="F294" s="77"/>
      <c r="G294" s="77">
        <f>SUM(E294:F294)</f>
        <v>90</v>
      </c>
    </row>
    <row r="295" spans="1:9">
      <c r="A295" s="55"/>
      <c r="B295" s="28" t="s">
        <v>204</v>
      </c>
      <c r="C295" s="77">
        <v>100</v>
      </c>
      <c r="D295" s="77">
        <v>100</v>
      </c>
      <c r="E295" s="77">
        <f>SUM(D295:D295)</f>
        <v>100</v>
      </c>
      <c r="F295" s="77"/>
      <c r="G295" s="77">
        <f>SUM(E295:F295)</f>
        <v>100</v>
      </c>
    </row>
    <row r="296" spans="1:9">
      <c r="A296" s="55"/>
      <c r="B296" s="28" t="s">
        <v>196</v>
      </c>
      <c r="C296" s="77">
        <v>3</v>
      </c>
      <c r="D296" s="77">
        <v>3</v>
      </c>
      <c r="E296" s="77">
        <f>SUM(D296:D296)</f>
        <v>3</v>
      </c>
      <c r="F296" s="77"/>
      <c r="G296" s="77">
        <f>SUM(E296:F296)</f>
        <v>3</v>
      </c>
    </row>
    <row r="297" spans="1:9">
      <c r="A297" s="61"/>
      <c r="B297" s="53"/>
      <c r="C297" s="5"/>
      <c r="D297" s="5"/>
      <c r="E297" s="5"/>
      <c r="F297" s="5"/>
      <c r="G297" s="5"/>
      <c r="I297" s="24"/>
    </row>
    <row r="298" spans="1:9">
      <c r="A298" s="26">
        <v>6320</v>
      </c>
      <c r="B298" s="27" t="s">
        <v>161</v>
      </c>
      <c r="C298" s="116">
        <v>745</v>
      </c>
      <c r="D298" s="116">
        <v>745</v>
      </c>
      <c r="E298" s="116">
        <f>SUM(D298:D298)</f>
        <v>745</v>
      </c>
      <c r="F298" s="116">
        <v>0</v>
      </c>
      <c r="G298" s="116">
        <f>SUM(E298:F298)</f>
        <v>745</v>
      </c>
    </row>
    <row r="299" spans="1:9">
      <c r="A299" s="61"/>
      <c r="B299" s="53"/>
      <c r="C299" s="5"/>
      <c r="D299" s="5"/>
      <c r="E299" s="5"/>
      <c r="F299" s="5"/>
      <c r="G299" s="5"/>
    </row>
    <row r="300" spans="1:9">
      <c r="A300" s="26">
        <v>6399</v>
      </c>
      <c r="B300" s="27" t="s">
        <v>64</v>
      </c>
      <c r="C300" s="78">
        <f>SUM(C301:C303)</f>
        <v>1000</v>
      </c>
      <c r="D300" s="78">
        <f>SUM(D301:D303)</f>
        <v>1027</v>
      </c>
      <c r="E300" s="78">
        <f>SUM(E301:E303)</f>
        <v>1027</v>
      </c>
      <c r="F300" s="78">
        <f>SUM(F301:F303)</f>
        <v>7</v>
      </c>
      <c r="G300" s="78">
        <f>SUM(G301:G303)</f>
        <v>1034</v>
      </c>
    </row>
    <row r="301" spans="1:9">
      <c r="A301" s="55"/>
      <c r="B301" s="28" t="s">
        <v>53</v>
      </c>
      <c r="C301" s="77">
        <v>1000</v>
      </c>
      <c r="D301" s="89">
        <v>1000</v>
      </c>
      <c r="E301" s="77">
        <f>SUM(D301:D301)</f>
        <v>1000</v>
      </c>
      <c r="F301" s="77"/>
      <c r="G301" s="77">
        <f>SUM(E301:F301)</f>
        <v>1000</v>
      </c>
    </row>
    <row r="302" spans="1:9">
      <c r="A302" s="55"/>
      <c r="B302" s="31" t="s">
        <v>242</v>
      </c>
      <c r="C302" s="77"/>
      <c r="D302" s="89">
        <v>27</v>
      </c>
      <c r="E302" s="77">
        <f>SUM(D302:D302)</f>
        <v>27</v>
      </c>
      <c r="F302" s="77">
        <v>7</v>
      </c>
      <c r="G302" s="77">
        <f>SUM(E302:F302)</f>
        <v>34</v>
      </c>
    </row>
    <row r="303" spans="1:9">
      <c r="A303" s="55"/>
      <c r="B303" s="28" t="s">
        <v>54</v>
      </c>
      <c r="C303" s="77">
        <v>0</v>
      </c>
      <c r="D303" s="77">
        <v>0</v>
      </c>
      <c r="E303" s="77">
        <f>SUM(D303:D303)</f>
        <v>0</v>
      </c>
      <c r="F303" s="77"/>
      <c r="G303" s="77">
        <f>SUM(E303:F303)</f>
        <v>0</v>
      </c>
    </row>
    <row r="304" spans="1:9">
      <c r="A304" s="61"/>
      <c r="B304" s="53"/>
      <c r="C304" s="5"/>
      <c r="D304" s="5"/>
      <c r="E304" s="5"/>
      <c r="F304" s="5"/>
      <c r="G304" s="5"/>
    </row>
    <row r="305" spans="1:8">
      <c r="A305" s="26">
        <v>6402</v>
      </c>
      <c r="B305" s="27" t="s">
        <v>187</v>
      </c>
      <c r="C305" s="116">
        <v>0</v>
      </c>
      <c r="D305" s="116">
        <v>0</v>
      </c>
      <c r="E305" s="116">
        <f>SUM(C305:D305)</f>
        <v>0</v>
      </c>
      <c r="F305" s="116"/>
      <c r="G305" s="116">
        <f>SUM(E305:F305)</f>
        <v>0</v>
      </c>
    </row>
    <row r="306" spans="1:8">
      <c r="A306" s="5"/>
      <c r="B306" s="22"/>
      <c r="C306" s="68"/>
      <c r="D306" s="68"/>
      <c r="E306" s="68"/>
      <c r="F306" s="68"/>
      <c r="G306" s="68"/>
    </row>
    <row r="307" spans="1:8" s="24" customFormat="1">
      <c r="A307" s="62"/>
      <c r="B307" s="63" t="s">
        <v>45</v>
      </c>
      <c r="C307" s="116">
        <v>7559</v>
      </c>
      <c r="D307" s="116">
        <v>2538.5</v>
      </c>
      <c r="E307" s="116">
        <f>SUM(D307:D307)-510</f>
        <v>2028.5</v>
      </c>
      <c r="F307" s="116">
        <v>28866.5</v>
      </c>
      <c r="G307" s="116">
        <f>SUM(E307:F307)</f>
        <v>30895</v>
      </c>
      <c r="H307" s="125"/>
    </row>
    <row r="308" spans="1:8" ht="12.75" customHeight="1">
      <c r="A308" s="3"/>
      <c r="C308" s="5"/>
      <c r="D308" s="5"/>
      <c r="E308" s="5"/>
      <c r="F308" s="5"/>
      <c r="G308" s="5"/>
    </row>
    <row r="309" spans="1:8" s="24" customFormat="1" ht="12.75" customHeight="1">
      <c r="A309" s="99" t="s">
        <v>28</v>
      </c>
      <c r="B309" s="64"/>
      <c r="C309" s="65">
        <f>C307+C305+C300+C298+C292+C288+C283+C277+C269+C263+C255+C244+C230+C226+C220+C210+C206+C203+C200+C196+C193+C189+C187+C181+C171+C161+C155+C152+C148+C143+C137+C132+C123+C120+C116+C118+C112+C107+C104+C85+C74+C69+C63+C60+C52+C48+C43+C36+C30+C21+C14+C10+C7</f>
        <v>154951</v>
      </c>
      <c r="D309" s="65">
        <f>D307+D305+D300+D298+D292+D288+D283+D277+D269+D263+D255+D244+D230+D226+D220+D210+D206+D203+D200+D196+D193+D189+D187+D181+D171+D161+D155+D152+D148+D143+D137+D132+D123+D120+D116+D118+D112+D107+D104+D85+D74+D69+D63+D60+D52+D48+D43+D36+D30+D21+D14+D10+D7</f>
        <v>168104</v>
      </c>
      <c r="E309" s="65">
        <f>E307+E305+E300+E298+E292+E288+E283+E277+E269+E263+E255+E244+E230+E226+E220+E210+E206+E203+E200+E196+E193+E189+E187+E181+E171+E161+E155+E152+E148+E143+E137+E132+E123+E120+E116+E118+E112+E107+E104+E85+E74+E69+E63+E60+E52+E48+E43+E36+E30+E21+E14+E10+E7</f>
        <v>168104</v>
      </c>
      <c r="F309" s="144">
        <f>SUM(F307+F305+F300+F298+F292+F288+F283+F277+F269+F263+F255+F252+F244+F230+F226+F220+F210+F206+F203+F200+F196+F193+F189+F187+F181+F171+F161+F155+F152+F148+F143+F137+F132+F123+F120+F118+F116+F112+F107+F104+F85+F74+F69+F63+F60+F52+F48+F43+F36+F30+F21+F14+F10+F7)</f>
        <v>35105.5</v>
      </c>
      <c r="G309" s="65">
        <f>SUM(G7+G10+G14+G21+G30+G36+G43+G48+G252+G52+G60+G63+G69+G74+H29+G85+G104+G107+G112+G116+G118+G120+G123+G132+G137+G143+G148+G152+G155+G161+G171+G181+G187+G189+G193+G196+G200+G203+G206+G210+G220+G226+G230+G244+G255+G263+G269+G277+G283+G288+G292+G298+G300+G305+G307)</f>
        <v>203209.5</v>
      </c>
      <c r="H309" s="125"/>
    </row>
    <row r="310" spans="1:8">
      <c r="C310" s="16" t="s">
        <v>171</v>
      </c>
      <c r="D310" s="16" t="s">
        <v>171</v>
      </c>
      <c r="E310" s="16" t="s">
        <v>171</v>
      </c>
      <c r="F310" s="16"/>
      <c r="G310" s="16" t="s">
        <v>171</v>
      </c>
    </row>
    <row r="311" spans="1:8">
      <c r="C311" s="117">
        <v>154951</v>
      </c>
      <c r="D311" s="117">
        <v>168104</v>
      </c>
      <c r="E311" s="117">
        <v>168104</v>
      </c>
      <c r="F311" s="117"/>
      <c r="G311" s="117">
        <f>SUM(E309:F309)</f>
        <v>203209.5</v>
      </c>
    </row>
    <row r="312" spans="1:8" s="17" customFormat="1">
      <c r="B312" s="86"/>
      <c r="C312" s="85"/>
      <c r="D312" s="85"/>
      <c r="E312" s="85"/>
      <c r="F312" s="85"/>
      <c r="G312" s="85"/>
      <c r="H312" s="36"/>
    </row>
    <row r="313" spans="1:8" s="17" customFormat="1">
      <c r="B313" s="124"/>
      <c r="H313" s="36"/>
    </row>
    <row r="314" spans="1:8" s="17" customFormat="1">
      <c r="B314" s="124"/>
      <c r="C314" s="124"/>
      <c r="H314" s="36"/>
    </row>
    <row r="315" spans="1:8" s="17" customFormat="1">
      <c r="B315" s="124"/>
      <c r="C315" s="124"/>
      <c r="H315" s="36"/>
    </row>
    <row r="316" spans="1:8">
      <c r="B316" s="157"/>
      <c r="C316" s="124"/>
      <c r="D316" s="127"/>
    </row>
    <row r="318" spans="1:8" ht="15" customHeight="1">
      <c r="B318" s="124"/>
    </row>
    <row r="319" spans="1:8">
      <c r="B319" s="124"/>
      <c r="C319" s="158"/>
    </row>
    <row r="320" spans="1:8">
      <c r="B320" s="124"/>
      <c r="C320" s="158"/>
    </row>
    <row r="321" spans="1:4">
      <c r="B321" s="157"/>
      <c r="C321" s="158"/>
      <c r="D321" s="129"/>
    </row>
    <row r="322" spans="1:4">
      <c r="C322" s="159"/>
      <c r="D322" s="129"/>
    </row>
    <row r="331" spans="1:4">
      <c r="A331" s="15"/>
    </row>
    <row r="333" spans="1:4">
      <c r="A333" s="15"/>
      <c r="B333" s="66"/>
    </row>
  </sheetData>
  <mergeCells count="1">
    <mergeCell ref="C129:C130"/>
  </mergeCells>
  <phoneticPr fontId="2" type="noConversion"/>
  <pageMargins left="0.62992125984251968" right="0.19685039370078741" top="0.98425196850393704" bottom="1.2598425196850394" header="0.51181102362204722" footer="0.86614173228346458"/>
  <pageSetup paperSize="9" scale="89" fitToHeight="0" orientation="landscape" blackAndWhite="1" r:id="rId1"/>
  <headerFooter alignWithMargins="0">
    <oddHeader>&amp;LPříloha č. 1</oddHeader>
  </headerFooter>
  <rowBreaks count="9" manualBreakCount="9">
    <brk id="29" max="7" man="1"/>
    <brk id="62" max="7" man="1"/>
    <brk id="94" max="7" man="1"/>
    <brk id="127" max="7" man="1"/>
    <brk id="160" max="7" man="1"/>
    <brk id="195" max="7" man="1"/>
    <brk id="229" max="7" man="1"/>
    <brk id="267" max="7" man="1"/>
    <brk id="30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view="pageBreakPreview" zoomScaleNormal="100" workbookViewId="0">
      <selection activeCell="G5" sqref="G5"/>
    </sheetView>
  </sheetViews>
  <sheetFormatPr defaultRowHeight="12.75"/>
  <cols>
    <col min="1" max="1" width="8.140625" style="2" customWidth="1"/>
    <col min="2" max="2" width="44.85546875" style="2" customWidth="1"/>
    <col min="3" max="3" width="11.7109375" style="2" customWidth="1"/>
    <col min="4" max="4" width="12.85546875" style="2" customWidth="1"/>
    <col min="5" max="7" width="13.42578125" style="2" customWidth="1"/>
    <col min="8" max="16384" width="9.140625" style="2"/>
  </cols>
  <sheetData>
    <row r="1" spans="1:7" ht="18.75">
      <c r="A1" s="1" t="s">
        <v>209</v>
      </c>
    </row>
    <row r="2" spans="1:7">
      <c r="A2" s="15"/>
    </row>
    <row r="4" spans="1:7">
      <c r="C4" s="79" t="s">
        <v>177</v>
      </c>
      <c r="D4" s="79" t="s">
        <v>177</v>
      </c>
      <c r="E4" s="79" t="s">
        <v>177</v>
      </c>
      <c r="F4" s="79" t="s">
        <v>177</v>
      </c>
      <c r="G4" s="79" t="s">
        <v>177</v>
      </c>
    </row>
    <row r="5" spans="1:7" ht="51" customHeight="1">
      <c r="A5" s="67" t="s">
        <v>129</v>
      </c>
      <c r="B5" s="7" t="s">
        <v>130</v>
      </c>
      <c r="C5" s="80" t="s">
        <v>233</v>
      </c>
      <c r="D5" s="80" t="s">
        <v>293</v>
      </c>
      <c r="E5" s="80" t="s">
        <v>294</v>
      </c>
      <c r="F5" s="80" t="s">
        <v>327</v>
      </c>
      <c r="G5" s="141" t="s">
        <v>336</v>
      </c>
    </row>
    <row r="6" spans="1:7">
      <c r="A6" s="5"/>
      <c r="B6" s="5"/>
    </row>
    <row r="7" spans="1:7">
      <c r="A7" s="68" t="s">
        <v>40</v>
      </c>
      <c r="B7" s="5"/>
    </row>
    <row r="8" spans="1:7">
      <c r="A8" s="5"/>
      <c r="B8" s="22"/>
    </row>
    <row r="9" spans="1:7" ht="16.5" customHeight="1">
      <c r="A9" s="69">
        <v>8115</v>
      </c>
      <c r="B9" s="70" t="s">
        <v>143</v>
      </c>
      <c r="C9" s="77">
        <v>22760</v>
      </c>
      <c r="D9" s="77">
        <v>32415</v>
      </c>
      <c r="E9" s="130">
        <f>SUM(D9:D9)</f>
        <v>32415</v>
      </c>
      <c r="F9" s="130">
        <v>0</v>
      </c>
      <c r="G9" s="130">
        <f>SUM(E9:F9)</f>
        <v>32415</v>
      </c>
    </row>
    <row r="10" spans="1:7">
      <c r="A10" s="71">
        <v>8124</v>
      </c>
      <c r="B10" s="14" t="s">
        <v>8</v>
      </c>
      <c r="C10" s="77">
        <v>-1313</v>
      </c>
      <c r="D10" s="77">
        <v>-1313</v>
      </c>
      <c r="E10" s="130">
        <f>SUM(D10:D10)</f>
        <v>-1313</v>
      </c>
      <c r="F10" s="130">
        <v>0</v>
      </c>
      <c r="G10" s="130">
        <f>SUM(E10:F10)</f>
        <v>-1313</v>
      </c>
    </row>
    <row r="11" spans="1:7">
      <c r="A11" s="71">
        <v>8124</v>
      </c>
      <c r="B11" s="14" t="s">
        <v>9</v>
      </c>
      <c r="C11" s="77">
        <v>-715</v>
      </c>
      <c r="D11" s="77">
        <v>-715</v>
      </c>
      <c r="E11" s="130">
        <f>SUM(D11:D11)</f>
        <v>-715</v>
      </c>
      <c r="F11" s="130">
        <v>0</v>
      </c>
      <c r="G11" s="130">
        <f>SUM(E11:F11)</f>
        <v>-715</v>
      </c>
    </row>
    <row r="12" spans="1:7">
      <c r="A12" s="71">
        <v>8124</v>
      </c>
      <c r="B12" s="14" t="s">
        <v>20</v>
      </c>
      <c r="C12" s="77">
        <v>-1980</v>
      </c>
      <c r="D12" s="77">
        <v>-1980</v>
      </c>
      <c r="E12" s="130">
        <f>SUM(D12:D12)</f>
        <v>-1980</v>
      </c>
      <c r="F12" s="130">
        <v>0</v>
      </c>
      <c r="G12" s="130">
        <f>SUM(E12:F12)</f>
        <v>-1980</v>
      </c>
    </row>
    <row r="13" spans="1:7">
      <c r="A13" s="45">
        <v>8901</v>
      </c>
      <c r="B13" s="13" t="s">
        <v>195</v>
      </c>
      <c r="C13" s="77">
        <v>0</v>
      </c>
      <c r="D13" s="77">
        <v>0</v>
      </c>
      <c r="E13" s="130">
        <f>SUM(D13:D13)</f>
        <v>0</v>
      </c>
      <c r="F13" s="130">
        <v>0</v>
      </c>
      <c r="G13" s="130">
        <f>SUM(E13:F13)</f>
        <v>0</v>
      </c>
    </row>
    <row r="14" spans="1:7">
      <c r="A14" s="97" t="s">
        <v>41</v>
      </c>
      <c r="B14" s="98"/>
      <c r="C14" s="65">
        <f>SUM(C9:C13)</f>
        <v>18752</v>
      </c>
      <c r="D14" s="65">
        <f>SUM(D9:D13)</f>
        <v>28407</v>
      </c>
      <c r="E14" s="65">
        <f>SUM(E9:E13)</f>
        <v>28407</v>
      </c>
      <c r="F14" s="65">
        <f>SUM(F9:F13)</f>
        <v>0</v>
      </c>
      <c r="G14" s="65">
        <f>SUM(G9:G13)</f>
        <v>28407</v>
      </c>
    </row>
    <row r="19" spans="2:2">
      <c r="B19" s="72"/>
    </row>
    <row r="20" spans="2:2">
      <c r="B20" s="72"/>
    </row>
    <row r="21" spans="2:2">
      <c r="B21" s="73"/>
    </row>
    <row r="22" spans="2:2">
      <c r="B22" s="74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fitToHeight="0" orientation="landscape" blackAndWhite="1" r:id="rId1"/>
  <headerFooter alignWithMargins="0">
    <oddHeader>&amp;LPříloha č.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3E3989-8535-4A42-95F1-0D2DAE7DE79F}"/>
</file>

<file path=customXml/itemProps2.xml><?xml version="1.0" encoding="utf-8"?>
<ds:datastoreItem xmlns:ds="http://schemas.openxmlformats.org/officeDocument/2006/customXml" ds:itemID="{626FC3A2-1688-41AE-9BE0-94B876D3FD54}"/>
</file>

<file path=customXml/itemProps3.xml><?xml version="1.0" encoding="utf-8"?>
<ds:datastoreItem xmlns:ds="http://schemas.openxmlformats.org/officeDocument/2006/customXml" ds:itemID="{E091E7B6-6943-4E36-A5D2-4C99C36A402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2016</vt:lpstr>
      <vt:lpstr>výdaje 2016</vt:lpstr>
      <vt:lpstr>financování 2016</vt:lpstr>
      <vt:lpstr>'financování 2016'!Oblast_tisku</vt:lpstr>
      <vt:lpstr>'výdaje 2016'!Oblast_tisku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Kamila</dc:creator>
  <cp:lastModifiedBy>K.Nenutilova</cp:lastModifiedBy>
  <cp:revision>0</cp:revision>
  <cp:lastPrinted>2016-06-14T07:28:23Z</cp:lastPrinted>
  <dcterms:created xsi:type="dcterms:W3CDTF">1601-01-01T00:00:00Z</dcterms:created>
  <dcterms:modified xsi:type="dcterms:W3CDTF">2016-06-14T07:28:29Z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-143135302</vt:i4>
  </property>
  <property fmtid="{D5CDD505-2E9C-101B-9397-08002B2CF9AE}" pid="3" name="_EmailSubject">
    <vt:lpwstr/>
  </property>
  <property fmtid="{D5CDD505-2E9C-101B-9397-08002B2CF9AE}" pid="4" name="_AuthorEmail">
    <vt:lpwstr>nevludova@pribor-mesto.cz</vt:lpwstr>
  </property>
  <property fmtid="{D5CDD505-2E9C-101B-9397-08002B2CF9AE}" pid="5" name="_AuthorEmailDisplayName">
    <vt:lpwstr>Barbora Nevludová</vt:lpwstr>
  </property>
  <property fmtid="{D5CDD505-2E9C-101B-9397-08002B2CF9AE}" pid="6" name="_ReviewingToolsShownOnce">
    <vt:lpwstr/>
  </property>
  <property fmtid="{D5CDD505-2E9C-101B-9397-08002B2CF9AE}" pid="7" name="ContentTypeId">
    <vt:lpwstr>0x010100303DE5B36BA06346B9F37AA94B7C8B3A</vt:lpwstr>
  </property>
</Properties>
</file>