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9\Rozpočet 2019\Návrh rozpočtu 2019\RM 27.11. plošné snížení 5%\"/>
    </mc:Choice>
  </mc:AlternateContent>
  <xr:revisionPtr revIDLastSave="0" documentId="13_ncr:1_{0DDE2F60-F33A-4FF7-B6DF-4D4F6F17F86E}" xr6:coauthVersionLast="38" xr6:coauthVersionMax="38" xr10:uidLastSave="{00000000-0000-0000-0000-000000000000}"/>
  <bookViews>
    <workbookView xWindow="0" yWindow="0" windowWidth="12240" windowHeight="7755" xr2:uid="{00000000-000D-0000-FFFF-FFFF00000000}"/>
  </bookViews>
  <sheets>
    <sheet name="titulní list" sheetId="5" r:id="rId1"/>
    <sheet name="příjmy 2019" sheetId="1" r:id="rId2"/>
    <sheet name="výdaje 2019" sheetId="2" r:id="rId3"/>
    <sheet name="financování" sheetId="4" r:id="rId4"/>
  </sheets>
  <definedNames>
    <definedName name="_xlnm.Print_Area" localSheetId="1">'příjmy 2019'!$A$1:$H$132</definedName>
    <definedName name="_xlnm.Print_Area" localSheetId="2">'výdaje 2019'!$A$1:$H$348</definedName>
  </definedNames>
  <calcPr calcId="181029"/>
  <fileRecoveryPr autoRecover="0"/>
</workbook>
</file>

<file path=xl/calcChain.xml><?xml version="1.0" encoding="utf-8"?>
<calcChain xmlns="http://schemas.openxmlformats.org/spreadsheetml/2006/main">
  <c r="H346" i="2" l="1"/>
  <c r="G99" i="2" l="1"/>
  <c r="H90" i="2" l="1"/>
  <c r="H13" i="2"/>
  <c r="H291" i="2" l="1"/>
  <c r="H17" i="2"/>
  <c r="H18" i="2"/>
  <c r="G129" i="1" l="1"/>
  <c r="H325" i="2" l="1"/>
  <c r="G320" i="2"/>
  <c r="H321" i="2"/>
  <c r="H316" i="2"/>
  <c r="G315" i="2"/>
  <c r="G207" i="2"/>
  <c r="H208" i="2"/>
  <c r="H137" i="2"/>
  <c r="G133" i="2"/>
  <c r="H134" i="2"/>
  <c r="G94" i="2"/>
  <c r="H95" i="2"/>
  <c r="H342" i="2" l="1"/>
  <c r="H129" i="1" l="1"/>
  <c r="H332" i="2" l="1"/>
  <c r="H287" i="2"/>
  <c r="H27" i="2"/>
  <c r="H22" i="2"/>
  <c r="H23" i="2"/>
  <c r="H24" i="2"/>
  <c r="H21" i="2"/>
  <c r="H16" i="2"/>
  <c r="H12" i="2"/>
  <c r="H157" i="2"/>
  <c r="H158" i="2"/>
  <c r="H156" i="2"/>
  <c r="G339" i="2"/>
  <c r="H339" i="2"/>
  <c r="F339" i="2"/>
  <c r="H329" i="2"/>
  <c r="H323" i="2"/>
  <c r="H324" i="2"/>
  <c r="H326" i="2"/>
  <c r="H327" i="2"/>
  <c r="H322" i="2"/>
  <c r="H318" i="2"/>
  <c r="H317" i="2"/>
  <c r="H312" i="2"/>
  <c r="H313" i="2"/>
  <c r="H311" i="2"/>
  <c r="H307" i="2"/>
  <c r="H308" i="2"/>
  <c r="H306" i="2"/>
  <c r="H300" i="2"/>
  <c r="H301" i="2"/>
  <c r="H302" i="2"/>
  <c r="H303" i="2"/>
  <c r="H299" i="2"/>
  <c r="E298" i="2"/>
  <c r="E293" i="2"/>
  <c r="H284" i="2"/>
  <c r="H285" i="2"/>
  <c r="H286" i="2"/>
  <c r="H288" i="2"/>
  <c r="H283" i="2"/>
  <c r="H277" i="2"/>
  <c r="H278" i="2"/>
  <c r="H279" i="2"/>
  <c r="H280" i="2"/>
  <c r="H276" i="2"/>
  <c r="D275" i="2"/>
  <c r="H273" i="2"/>
  <c r="H270" i="2"/>
  <c r="H266" i="2"/>
  <c r="H267" i="2"/>
  <c r="H265" i="2"/>
  <c r="H259" i="2"/>
  <c r="H260" i="2"/>
  <c r="H261" i="2"/>
  <c r="H262" i="2"/>
  <c r="H258" i="2"/>
  <c r="H251" i="2"/>
  <c r="H252" i="2"/>
  <c r="H253" i="2"/>
  <c r="H254" i="2"/>
  <c r="H255" i="2"/>
  <c r="H250" i="2"/>
  <c r="H247" i="2"/>
  <c r="H244" i="2"/>
  <c r="H241" i="2"/>
  <c r="H240" i="2"/>
  <c r="H210" i="2"/>
  <c r="H207" i="2" s="1"/>
  <c r="H211" i="2"/>
  <c r="H209" i="2"/>
  <c r="H198" i="2"/>
  <c r="H199" i="2"/>
  <c r="H197" i="2"/>
  <c r="H181" i="2"/>
  <c r="H185" i="2"/>
  <c r="H186" i="2"/>
  <c r="H187" i="2"/>
  <c r="H188" i="2"/>
  <c r="H189" i="2"/>
  <c r="H190" i="2"/>
  <c r="H191" i="2"/>
  <c r="H192" i="2"/>
  <c r="H193" i="2"/>
  <c r="H194" i="2"/>
  <c r="H184" i="2"/>
  <c r="E183" i="2"/>
  <c r="E176" i="2"/>
  <c r="H178" i="2"/>
  <c r="H174" i="2"/>
  <c r="H175" i="2"/>
  <c r="H176" i="2"/>
  <c r="H177" i="2"/>
  <c r="H173" i="2"/>
  <c r="H168" i="2"/>
  <c r="H169" i="2"/>
  <c r="H170" i="2"/>
  <c r="H167" i="2"/>
  <c r="H164" i="2"/>
  <c r="H161" i="2"/>
  <c r="E37" i="2"/>
  <c r="H149" i="2"/>
  <c r="H150" i="2"/>
  <c r="H151" i="2"/>
  <c r="H152" i="2"/>
  <c r="H153" i="2"/>
  <c r="H148" i="2"/>
  <c r="H143" i="2"/>
  <c r="H144" i="2"/>
  <c r="H145" i="2"/>
  <c r="H142" i="2"/>
  <c r="H50" i="2"/>
  <c r="H51" i="2"/>
  <c r="H52" i="2"/>
  <c r="H53" i="2"/>
  <c r="H49" i="2"/>
  <c r="H57" i="2"/>
  <c r="H58" i="2"/>
  <c r="H56" i="2"/>
  <c r="H62" i="2"/>
  <c r="H63" i="2"/>
  <c r="H64" i="2"/>
  <c r="H65" i="2"/>
  <c r="H66" i="2"/>
  <c r="H67" i="2"/>
  <c r="H68" i="2"/>
  <c r="H69" i="2"/>
  <c r="H70" i="2"/>
  <c r="H61" i="2"/>
  <c r="H74" i="2"/>
  <c r="H75" i="2"/>
  <c r="H76" i="2"/>
  <c r="H77" i="2"/>
  <c r="H78" i="2"/>
  <c r="H79" i="2"/>
  <c r="H80" i="2"/>
  <c r="H81" i="2"/>
  <c r="H73" i="2"/>
  <c r="H84" i="2"/>
  <c r="H88" i="2"/>
  <c r="H89" i="2"/>
  <c r="H91" i="2"/>
  <c r="H92" i="2"/>
  <c r="H87" i="2"/>
  <c r="H97" i="2"/>
  <c r="H96" i="2"/>
  <c r="H94" i="2" s="1"/>
  <c r="H101" i="2"/>
  <c r="H102" i="2"/>
  <c r="H103" i="2"/>
  <c r="H104" i="2"/>
  <c r="H105" i="2"/>
  <c r="H106" i="2"/>
  <c r="H100" i="2"/>
  <c r="H110" i="2"/>
  <c r="H111" i="2"/>
  <c r="H112" i="2"/>
  <c r="H113" i="2"/>
  <c r="H109" i="2"/>
  <c r="H116" i="2"/>
  <c r="H119" i="2"/>
  <c r="H123" i="2"/>
  <c r="H122" i="2"/>
  <c r="H127" i="2"/>
  <c r="H125" i="2"/>
  <c r="H131" i="2"/>
  <c r="H130" i="2"/>
  <c r="H136" i="2"/>
  <c r="H138" i="2"/>
  <c r="H139" i="2"/>
  <c r="H135" i="2"/>
  <c r="H46" i="2"/>
  <c r="H42" i="2"/>
  <c r="H43" i="2"/>
  <c r="H41" i="2"/>
  <c r="H28" i="2"/>
  <c r="H29" i="2"/>
  <c r="H30" i="2"/>
  <c r="H31" i="2"/>
  <c r="H32" i="2"/>
  <c r="H33" i="2"/>
  <c r="H34" i="2"/>
  <c r="H35" i="2"/>
  <c r="H36" i="2"/>
  <c r="H37" i="2"/>
  <c r="H38" i="2"/>
  <c r="H269" i="2"/>
  <c r="G269" i="2"/>
  <c r="F269" i="2"/>
  <c r="E269" i="2"/>
  <c r="D269" i="2"/>
  <c r="C269" i="2"/>
  <c r="E239" i="2"/>
  <c r="F239" i="2"/>
  <c r="G239" i="2"/>
  <c r="D239" i="2"/>
  <c r="H315" i="2" l="1"/>
  <c r="H320" i="2"/>
  <c r="H133" i="2"/>
  <c r="H26" i="2"/>
  <c r="D129" i="2"/>
  <c r="E129" i="2"/>
  <c r="F129" i="2"/>
  <c r="G129" i="2"/>
  <c r="F75" i="1" l="1"/>
  <c r="F129" i="1" l="1"/>
  <c r="D298" i="2" l="1"/>
  <c r="C298" i="2"/>
  <c r="G298" i="2"/>
  <c r="G147" i="2" l="1"/>
  <c r="D72" i="2" l="1"/>
  <c r="E72" i="2"/>
  <c r="F72" i="2"/>
  <c r="G72" i="2"/>
  <c r="C72" i="2"/>
  <c r="D141" i="2"/>
  <c r="D147" i="2"/>
  <c r="E147" i="2"/>
  <c r="F147" i="2"/>
  <c r="C147" i="2"/>
  <c r="D166" i="2"/>
  <c r="E166" i="2"/>
  <c r="F166" i="2"/>
  <c r="G166" i="2"/>
  <c r="C166" i="2"/>
  <c r="D196" i="2"/>
  <c r="E196" i="2"/>
  <c r="F196" i="2"/>
  <c r="G196" i="2"/>
  <c r="C196" i="2"/>
  <c r="H204" i="2"/>
  <c r="G204" i="2"/>
  <c r="F204" i="2"/>
  <c r="E204" i="2"/>
  <c r="D204" i="2"/>
  <c r="C204" i="2"/>
  <c r="E257" i="2"/>
  <c r="F257" i="2"/>
  <c r="G257" i="2"/>
  <c r="D257" i="2"/>
  <c r="D272" i="2"/>
  <c r="E272" i="2"/>
  <c r="F272" i="2"/>
  <c r="G272" i="2"/>
  <c r="H272" i="2"/>
  <c r="E26" i="2"/>
  <c r="F26" i="2"/>
  <c r="G26" i="2"/>
  <c r="C26" i="2"/>
  <c r="D26" i="2"/>
  <c r="E129" i="1"/>
  <c r="D183" i="2"/>
  <c r="F183" i="2"/>
  <c r="G183" i="2"/>
  <c r="C183" i="2"/>
  <c r="E15" i="2"/>
  <c r="F15" i="2"/>
  <c r="G15" i="2"/>
  <c r="D15" i="2"/>
  <c r="C15" i="2"/>
  <c r="D108" i="2"/>
  <c r="E108" i="2"/>
  <c r="F108" i="2"/>
  <c r="G108" i="2"/>
  <c r="C108" i="2"/>
  <c r="D118" i="2"/>
  <c r="E118" i="2"/>
  <c r="F118" i="2"/>
  <c r="G118" i="2"/>
  <c r="C118" i="2"/>
  <c r="H118" i="2"/>
  <c r="F86" i="2"/>
  <c r="G86" i="2"/>
  <c r="D86" i="2"/>
  <c r="E86" i="2"/>
  <c r="C86" i="2"/>
  <c r="H11" i="2"/>
  <c r="H45" i="2"/>
  <c r="H83" i="2"/>
  <c r="H115" i="2"/>
  <c r="G275" i="2"/>
  <c r="F275" i="2"/>
  <c r="D339" i="2"/>
  <c r="E339" i="2"/>
  <c r="C339" i="2"/>
  <c r="D331" i="2"/>
  <c r="E331" i="2"/>
  <c r="C331" i="2"/>
  <c r="D320" i="2"/>
  <c r="E320" i="2"/>
  <c r="C320" i="2"/>
  <c r="E275" i="2"/>
  <c r="D11" i="2"/>
  <c r="E11" i="2"/>
  <c r="C11" i="2"/>
  <c r="C17" i="4"/>
  <c r="H331" i="2"/>
  <c r="H129" i="2"/>
  <c r="G60" i="2"/>
  <c r="F60" i="2"/>
  <c r="G20" i="2"/>
  <c r="F20" i="2"/>
  <c r="D305" i="2"/>
  <c r="E305" i="2"/>
  <c r="F305" i="2"/>
  <c r="G305" i="2"/>
  <c r="C305" i="2"/>
  <c r="H239" i="2"/>
  <c r="H160" i="2"/>
  <c r="H180" i="2"/>
  <c r="H246" i="2"/>
  <c r="H243" i="2"/>
  <c r="G293" i="2"/>
  <c r="F293" i="2"/>
  <c r="H295" i="2"/>
  <c r="H294" i="2"/>
  <c r="H163" i="2"/>
  <c r="G155" i="2"/>
  <c r="F155" i="2"/>
  <c r="F133" i="2"/>
  <c r="G48" i="2"/>
  <c r="F48" i="2"/>
  <c r="G40" i="2"/>
  <c r="F40" i="2"/>
  <c r="H298" i="2"/>
  <c r="D155" i="2"/>
  <c r="E155" i="2"/>
  <c r="D45" i="2"/>
  <c r="E45" i="2"/>
  <c r="F45" i="2"/>
  <c r="G45" i="2"/>
  <c r="F320" i="2"/>
  <c r="H335" i="2"/>
  <c r="G335" i="2"/>
  <c r="F335" i="2"/>
  <c r="E335" i="2"/>
  <c r="D335" i="2"/>
  <c r="C335" i="2"/>
  <c r="F331" i="2"/>
  <c r="G331" i="2"/>
  <c r="D315" i="2"/>
  <c r="E315" i="2"/>
  <c r="F315" i="2"/>
  <c r="D310" i="2"/>
  <c r="E310" i="2"/>
  <c r="F310" i="2"/>
  <c r="G310" i="2"/>
  <c r="C310" i="2"/>
  <c r="D293" i="2"/>
  <c r="C293" i="2"/>
  <c r="D290" i="2"/>
  <c r="E290" i="2"/>
  <c r="F290" i="2"/>
  <c r="G290" i="2"/>
  <c r="H290" i="2"/>
  <c r="D282" i="2"/>
  <c r="E282" i="2"/>
  <c r="E264" i="2"/>
  <c r="C257" i="2"/>
  <c r="E249" i="2"/>
  <c r="D246" i="2"/>
  <c r="E246" i="2"/>
  <c r="F246" i="2"/>
  <c r="G246" i="2"/>
  <c r="D243" i="2"/>
  <c r="E243" i="2"/>
  <c r="F243" i="2"/>
  <c r="G243" i="2"/>
  <c r="C243" i="2"/>
  <c r="D236" i="2"/>
  <c r="E236" i="2"/>
  <c r="F236" i="2"/>
  <c r="G236" i="2"/>
  <c r="H236" i="2"/>
  <c r="D233" i="2"/>
  <c r="E233" i="2"/>
  <c r="F233" i="2"/>
  <c r="G233" i="2"/>
  <c r="H233" i="2"/>
  <c r="D230" i="2"/>
  <c r="E230" i="2"/>
  <c r="F230" i="2"/>
  <c r="G230" i="2"/>
  <c r="H230" i="2"/>
  <c r="D226" i="2"/>
  <c r="E226" i="2"/>
  <c r="F226" i="2"/>
  <c r="G226" i="2"/>
  <c r="H226" i="2"/>
  <c r="C226" i="2"/>
  <c r="D222" i="2"/>
  <c r="E222" i="2"/>
  <c r="F222" i="2"/>
  <c r="G222" i="2"/>
  <c r="H222" i="2"/>
  <c r="C222" i="2"/>
  <c r="D218" i="2"/>
  <c r="E218" i="2"/>
  <c r="F218" i="2"/>
  <c r="G218" i="2"/>
  <c r="H218" i="2"/>
  <c r="C218" i="2"/>
  <c r="D213" i="2"/>
  <c r="E213" i="2"/>
  <c r="F213" i="2"/>
  <c r="G213" i="2"/>
  <c r="H213" i="2"/>
  <c r="C213" i="2"/>
  <c r="D207" i="2"/>
  <c r="E207" i="2"/>
  <c r="F207" i="2"/>
  <c r="D201" i="2"/>
  <c r="E201" i="2"/>
  <c r="F201" i="2"/>
  <c r="G201" i="2"/>
  <c r="H201" i="2"/>
  <c r="C201" i="2"/>
  <c r="D180" i="2"/>
  <c r="E180" i="2"/>
  <c r="F180" i="2"/>
  <c r="G180" i="2"/>
  <c r="D172" i="2"/>
  <c r="E172" i="2"/>
  <c r="F172" i="2"/>
  <c r="G172" i="2"/>
  <c r="D163" i="2"/>
  <c r="E163" i="2"/>
  <c r="F163" i="2"/>
  <c r="G163" i="2"/>
  <c r="D160" i="2"/>
  <c r="E160" i="2"/>
  <c r="F160" i="2"/>
  <c r="G160" i="2"/>
  <c r="E141" i="2"/>
  <c r="F141" i="2"/>
  <c r="G141" i="2"/>
  <c r="C141" i="2"/>
  <c r="D133" i="2"/>
  <c r="E133" i="2"/>
  <c r="D121" i="2"/>
  <c r="E121" i="2"/>
  <c r="F121" i="2"/>
  <c r="G121" i="2"/>
  <c r="D115" i="2"/>
  <c r="E115" i="2"/>
  <c r="F115" i="2"/>
  <c r="G115" i="2"/>
  <c r="D99" i="2"/>
  <c r="E99" i="2"/>
  <c r="F99" i="2"/>
  <c r="D83" i="2"/>
  <c r="E83" i="2"/>
  <c r="F83" i="2"/>
  <c r="G83" i="2"/>
  <c r="D94" i="2"/>
  <c r="E94" i="2"/>
  <c r="F94" i="2"/>
  <c r="D60" i="2"/>
  <c r="E60" i="2"/>
  <c r="C60" i="2"/>
  <c r="D55" i="2"/>
  <c r="E55" i="2"/>
  <c r="F55" i="2"/>
  <c r="G55" i="2"/>
  <c r="C55" i="2"/>
  <c r="E48" i="2"/>
  <c r="C48" i="2"/>
  <c r="D48" i="2"/>
  <c r="D40" i="2"/>
  <c r="E40" i="2"/>
  <c r="C40" i="2"/>
  <c r="E20" i="2"/>
  <c r="F11" i="2"/>
  <c r="G11" i="2"/>
  <c r="D20" i="2"/>
  <c r="C20" i="2"/>
  <c r="D264" i="2"/>
  <c r="D249" i="2"/>
  <c r="C180" i="2"/>
  <c r="C290" i="2"/>
  <c r="C236" i="2"/>
  <c r="C230" i="2"/>
  <c r="C233" i="2"/>
  <c r="C315" i="2"/>
  <c r="C282" i="2"/>
  <c r="C264" i="2"/>
  <c r="C249" i="2"/>
  <c r="C246" i="2"/>
  <c r="C239" i="2"/>
  <c r="C207" i="2"/>
  <c r="C172" i="2"/>
  <c r="C163" i="2"/>
  <c r="C160" i="2"/>
  <c r="C155" i="2"/>
  <c r="C133" i="2"/>
  <c r="C129" i="2"/>
  <c r="C121" i="2"/>
  <c r="C115" i="2"/>
  <c r="C99" i="2"/>
  <c r="C94" i="2"/>
  <c r="C45" i="2"/>
  <c r="F249" i="2"/>
  <c r="F264" i="2"/>
  <c r="F282" i="2"/>
  <c r="F298" i="2"/>
  <c r="D129" i="1"/>
  <c r="C83" i="2"/>
  <c r="G282" i="2"/>
  <c r="G249" i="2"/>
  <c r="G264" i="2"/>
  <c r="C275" i="2"/>
  <c r="C272" i="2"/>
  <c r="D344" i="2" l="1"/>
  <c r="E344" i="2"/>
  <c r="F344" i="2"/>
  <c r="G344" i="2"/>
  <c r="C344" i="2"/>
  <c r="H257" i="2"/>
  <c r="H20" i="2"/>
  <c r="H15" i="2"/>
  <c r="H147" i="2"/>
  <c r="H55" i="2"/>
  <c r="H108" i="2"/>
  <c r="H293" i="2"/>
  <c r="H196" i="2"/>
  <c r="H121" i="2"/>
  <c r="H86" i="2"/>
  <c r="H60" i="2"/>
  <c r="H40" i="2"/>
  <c r="H310" i="2"/>
  <c r="H183" i="2"/>
  <c r="H99" i="2"/>
  <c r="H344" i="2" s="1"/>
  <c r="H72" i="2"/>
  <c r="H48" i="2"/>
  <c r="H305" i="2"/>
  <c r="H155" i="2"/>
  <c r="H172" i="2"/>
  <c r="H166" i="2"/>
  <c r="H282" i="2"/>
  <c r="H141" i="2"/>
  <c r="H264" i="2"/>
  <c r="H275" i="2"/>
  <c r="H249" i="2"/>
</calcChain>
</file>

<file path=xl/sharedStrings.xml><?xml version="1.0" encoding="utf-8"?>
<sst xmlns="http://schemas.openxmlformats.org/spreadsheetml/2006/main" count="483" uniqueCount="438">
  <si>
    <t>Nebytové hospodářství</t>
  </si>
  <si>
    <t>v tis. Kč</t>
  </si>
  <si>
    <t>Poplatek za provozovaný výherní hrací přístroj - odvod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</si>
  <si>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</si>
  <si>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</si>
  <si>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</si>
  <si>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</si>
  <si>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</si>
  <si>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Daň z příjmu fyzických osob ze samostatné výdělečné činnosti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</si>
  <si>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</si>
  <si>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</si>
  <si>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</si>
  <si>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</si>
  <si>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</si>
  <si>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</si>
  <si>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</si>
  <si>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</si>
  <si>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</si>
  <si>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</si>
  <si>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</si>
  <si>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Zachování a obnova kult.památek - OISM</t>
  </si>
  <si>
    <t>budova Piaristického kláštera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</si>
  <si>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</si>
  <si>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</si>
  <si>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</si>
  <si>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</si>
  <si>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</si>
  <si>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</si>
  <si>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</si>
  <si>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</si>
  <si>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Odvod z výtěžku z provozování VHP</t>
  </si>
  <si>
    <t xml:space="preserve"> 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</si>
  <si>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</si>
  <si>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</si>
  <si>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</si>
  <si>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</si>
  <si>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</si>
  <si>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</si>
  <si>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</si>
  <si>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</si>
  <si>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</si>
  <si>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</si>
  <si>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</si>
  <si>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</si>
  <si>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</si>
  <si>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</si>
  <si>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</si>
  <si>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</si>
  <si>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</si>
  <si>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</si>
  <si>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</si>
  <si>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Daň z příjmu fyzických osob ze závislé činnosti a funk.požitků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</si>
  <si>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</si>
  <si>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</si>
  <si>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</si>
  <si>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</si>
  <si>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</si>
  <si>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</si>
  <si>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</si>
  <si>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</si>
  <si>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</si>
  <si>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</si>
  <si>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</si>
  <si>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</si>
  <si>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</si>
  <si>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</si>
  <si>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</si>
  <si>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</si>
  <si>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</si>
  <si>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</si>
  <si>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</si>
  <si>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</si>
  <si>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Daň z příjmu právnických osob za obce</t>
  </si>
  <si>
    <t>Sankční platby přijaté od jiných subjektů</t>
  </si>
  <si>
    <t>Daň z příjmu právnických osob</t>
  </si>
  <si>
    <t>Daň z nemovitostí</t>
  </si>
  <si>
    <t>Daň z přidané hodnoty</t>
  </si>
  <si>
    <t>2.</t>
  </si>
  <si>
    <t>Městská policie - pokuty</t>
  </si>
  <si>
    <t>Příjem z věcných břemen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</si>
  <si>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</si>
  <si>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</si>
  <si>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</si>
  <si>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</si>
  <si>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</si>
  <si>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</si>
  <si>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</si>
  <si>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</si>
  <si>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</si>
  <si>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</si>
  <si>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</si>
  <si>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</si>
  <si>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</si>
  <si>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Příjmy z podílu na zisku a dividend</t>
  </si>
  <si>
    <t>kontrolní číslo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</si>
  <si>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</si>
  <si>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</si>
  <si>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</si>
  <si>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VFP</t>
  </si>
  <si>
    <t>Z tuzemska :</t>
  </si>
  <si>
    <t>Odvody za odnětí půdy ze zemědělského půdního fondu</t>
  </si>
  <si>
    <t>Platba od SMMP - za umístění systému pro provozování spol.antény</t>
  </si>
  <si>
    <t>Ochrana obyvatelstva</t>
  </si>
  <si>
    <t>OV Hájov - vyúčtování energií</t>
  </si>
  <si>
    <t>Koupaliště - vyúčtování energií</t>
  </si>
  <si>
    <t>Výstavba a údržba místních inženýrských sítí</t>
  </si>
  <si>
    <t>Městská knihovna - příjem ze zápisného, pokut, prodej knih</t>
  </si>
  <si>
    <t>Celospolečenské funkce lesů - přijaté škody a náhrady</t>
  </si>
  <si>
    <t>v Kč</t>
  </si>
  <si>
    <t>Operace z peněžních účtů organizace nemající charakter příjmů a výdajů</t>
  </si>
  <si>
    <t>Přijaté nekapitálové příspěvky a náhrady</t>
  </si>
  <si>
    <t>Nebytové hospodářství - energie</t>
  </si>
  <si>
    <t>OV Prchalov - vyúčtování energií</t>
  </si>
  <si>
    <t>Ostatní nedaňové příjmy (prodej senior karet apod.)</t>
  </si>
  <si>
    <t>Vystvětlivky zkratek:</t>
  </si>
  <si>
    <t>ZÚ</t>
  </si>
  <si>
    <t>...závěrečný účet</t>
  </si>
  <si>
    <t>Zachování a obnova kult.památek - OBNF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</si>
  <si>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</si>
  <si>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</si>
  <si>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</si>
  <si>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</si>
  <si>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OV Hájov</t>
  </si>
  <si>
    <t>Činnost orgánů krizového řízení na územní úrovni</t>
  </si>
  <si>
    <t>Záležitosti sdělovacích prostředků - příjem z reklam v měsíčníku</t>
  </si>
  <si>
    <t>Dotace - hasičské auto</t>
  </si>
  <si>
    <t>Městské inf.centrum - občanský servis (kopírování, laminování, czech point aj.</t>
  </si>
  <si>
    <t>Příjmy z pronájmu - krátkodobý pronájem v piaristické zahradě</t>
  </si>
  <si>
    <t>Příjmy z pronájmu - krátkodobý pronájem v kulturním domě</t>
  </si>
  <si>
    <t>Příjmy z pronájmu  - krátkodobý pronájem v piaristickém kláštěře</t>
  </si>
  <si>
    <t>Městská knihovna - vyúčtování energií</t>
  </si>
  <si>
    <t>Piaristický klášter - úklid, dohody</t>
  </si>
  <si>
    <t>Dlouhodobě půjčené finanční prostředky</t>
  </si>
  <si>
    <t>Neinvestiční přijaté transfery od obcí - MP</t>
  </si>
  <si>
    <t>Piaristický klášter - vyúčtování a vratky energií</t>
  </si>
  <si>
    <t>Činnost místní správy - OOSČ</t>
  </si>
  <si>
    <t>příloha č. 1</t>
  </si>
  <si>
    <t>Příjmová část rozpočtu města Příbora na rok 2018</t>
  </si>
  <si>
    <t>rozpočet 2018</t>
  </si>
  <si>
    <t>Sanční platby přijaté od jiných subjektů</t>
  </si>
  <si>
    <t>Neidentifikované příjmy - mylná platba</t>
  </si>
  <si>
    <t>Příjmy úhrad za dobývání nerostů a poplatků za geologické práce</t>
  </si>
  <si>
    <t>Daň z hazardních her</t>
  </si>
  <si>
    <t>Změny technologií vytápění</t>
  </si>
  <si>
    <t>Odborné sociální poradenství</t>
  </si>
  <si>
    <t>Centrum pro zdravotně postižené MSK - pracoviště Příbor</t>
  </si>
  <si>
    <t>Návrh investičních výdajů</t>
  </si>
  <si>
    <t>Domovy pro seniory</t>
  </si>
  <si>
    <t>Domov Hortenzie, p.o.</t>
  </si>
  <si>
    <t>Domov Příbor, p.o.</t>
  </si>
  <si>
    <t>Seniorcentrum OASA s.r.o.</t>
  </si>
  <si>
    <t>Osobní asistence, pečovatelská služba a podpora samostatného bydlení</t>
  </si>
  <si>
    <t>Diakonie ČCE Ostrava - Pečovatelská služba Příbor</t>
  </si>
  <si>
    <t>Centrum pro zdravotně postižené MSK o.p.s. - osobní asistence</t>
  </si>
  <si>
    <t>Slezská diakonie</t>
  </si>
  <si>
    <t>Denní stacionáře a centra denních služeb</t>
  </si>
  <si>
    <t>Středisko soc. služeb města Kopřivnice p.o.</t>
  </si>
  <si>
    <t>Domov pro osoby se zdravotním postižením a domovy se zvláštním režimem</t>
  </si>
  <si>
    <t>Charita Frýdek-Místek</t>
  </si>
  <si>
    <t>Charita Ostrava</t>
  </si>
  <si>
    <t>Ostatní služby a činnosti v oblasti sociální péče</t>
  </si>
  <si>
    <t>Středisko soc. služeb města Kopřivnice p.o. - odlehčovací služba</t>
  </si>
  <si>
    <t>Raná péče a sociálně aktivizační služby pro rodiny s dětmi</t>
  </si>
  <si>
    <t>Terénní programy</t>
  </si>
  <si>
    <t>Renarkon o.p.s.</t>
  </si>
  <si>
    <t>Dopravní obslužnost</t>
  </si>
  <si>
    <t>Činnost místní správy - OSV</t>
  </si>
  <si>
    <t>SÚ radnice - PD (bezbariérový přístup, zateplení, omítky, WC pro postižené atd.</t>
  </si>
  <si>
    <t>SÚ radnice - prostory po spořitelně</t>
  </si>
  <si>
    <t>MŠ Kamarád, Frenštátská - žádost zateplení OPŽP</t>
  </si>
  <si>
    <t>MŠ Kamarád, Švermova - žádost zateplení OPŽP</t>
  </si>
  <si>
    <t>MŠ Pionýrů - žádost zateplení OPŽP</t>
  </si>
  <si>
    <t>ZŠ Npor. Loma - příspěvek na provozní činnost</t>
  </si>
  <si>
    <t>SÚ obecního domu na Prchalově</t>
  </si>
  <si>
    <t>Finanční vypořádání minulých let</t>
  </si>
  <si>
    <t>Ostatní činnosti jinde nezařazené</t>
  </si>
  <si>
    <t>ZŠ Jičínská - družina sv. Čecha</t>
  </si>
  <si>
    <t>1. změna územního plánu města Příbora</t>
  </si>
  <si>
    <t>Dotace na Re-use centrum</t>
  </si>
  <si>
    <t>Re-use centrum</t>
  </si>
  <si>
    <t>Návrh provozních (mandatorních) výdajů</t>
  </si>
  <si>
    <t>Výdajová část rozpočtu města Příbora na rok 2018</t>
  </si>
  <si>
    <t>skutečnost 2017</t>
  </si>
  <si>
    <t>Neinvestiční dotace - ZŠ Jičínská</t>
  </si>
  <si>
    <t>Neinvestiční dotace - ZŠ Npor. Loma</t>
  </si>
  <si>
    <t>Neinvestiční dotace - MŠ Kamarád</t>
  </si>
  <si>
    <t>Dotace na regeneraci MPR</t>
  </si>
  <si>
    <t>Dotace - PPK (značení kol)</t>
  </si>
  <si>
    <t>Silnice - vyúčtování zálohy za věcné břemeno</t>
  </si>
  <si>
    <t>Příjmy z pronájmu movitých věcí - pachtovné</t>
  </si>
  <si>
    <t>Nebytové hospodářství - příjmy z pojistných událostí</t>
  </si>
  <si>
    <t>Příspěvek na sociální pohřeb</t>
  </si>
  <si>
    <t>Péče o vzhled obcí a veřejnou zeleň - pojistná událost</t>
  </si>
  <si>
    <t>Náklady řízení</t>
  </si>
  <si>
    <t>SÚ KD Prchalov - sankční platba přijatá od staveb. fa JV Agro</t>
  </si>
  <si>
    <t>SÚ KD Prchalov - vyúčtování energií stavební fa JV Agro</t>
  </si>
  <si>
    <t>V Kč</t>
  </si>
  <si>
    <t>mylné platby</t>
  </si>
  <si>
    <t>Dotace - učebny ZŠ Jičínská,  stavební úpravy 1. NP</t>
  </si>
  <si>
    <t>Dotace na elektronizaci úřadu - rozšíření a modernizace IS města Příbor</t>
  </si>
  <si>
    <t>Rozšíření a modernizace IS města Příbor</t>
  </si>
  <si>
    <t>Dotace - Energetické úspory ZŠ Jičínská</t>
  </si>
  <si>
    <t>Dotace - Rekonstrukce Jičínská čp. 245 a 247</t>
  </si>
  <si>
    <t>Dotace - Sběrný dvůr Točna</t>
  </si>
  <si>
    <t>Dotace - Odborné učebny ZŠ Npor. Loma</t>
  </si>
  <si>
    <t>Energetické úspory ZŠ Jičínská</t>
  </si>
  <si>
    <t>Odborné učebny ZŠ Npor. Loma</t>
  </si>
  <si>
    <t>ZÚ za rok 2017</t>
  </si>
  <si>
    <t>rozpočet 2019</t>
  </si>
  <si>
    <t>skutečnost 2018</t>
  </si>
  <si>
    <t>Dotace na volby prezidenta</t>
  </si>
  <si>
    <t>Neinvestiční dotace - MŠ Pionýrů</t>
  </si>
  <si>
    <t>Příspěvek na hospodaření v lesích</t>
  </si>
  <si>
    <t>Dotace - na výkon sociální práce (zákon o sociálních službách)</t>
  </si>
  <si>
    <t>4116, 4216</t>
  </si>
  <si>
    <t>Vratky půjček od příspěvkových organizací - vratka půjčky od ZŠ Jičínská</t>
  </si>
  <si>
    <t>VFP - přijaté vratky transferů a grantů</t>
  </si>
  <si>
    <t>2111,2132, 2141,2212, 2324</t>
  </si>
  <si>
    <t>Bytové hospodářství - přijaté pojistné události</t>
  </si>
  <si>
    <t>Technické služby - vratka účelového prostředku</t>
  </si>
  <si>
    <t>Klub důchodců - vyúčtování energií</t>
  </si>
  <si>
    <t>Ostatní nedaňové příjmy</t>
  </si>
  <si>
    <t>Požární ochrana - vyúčtování energií</t>
  </si>
  <si>
    <t>Radnice - vyúčtování energií</t>
  </si>
  <si>
    <t>Česká spořitelna - vyúčtování energií za rok 2016</t>
  </si>
  <si>
    <r>
      <t xml:space="preserve">Projekt </t>
    </r>
    <r>
      <rPr>
        <i/>
        <sz val="10"/>
        <rFont val="Calibri"/>
        <family val="2"/>
        <charset val="238"/>
      </rPr>
      <t>Spolu do knihovny</t>
    </r>
  </si>
  <si>
    <r>
      <t xml:space="preserve">Projekt </t>
    </r>
    <r>
      <rPr>
        <i/>
        <sz val="10"/>
        <rFont val="Calibri"/>
        <family val="2"/>
        <charset val="238"/>
      </rPr>
      <t>Přechod z automatizovaného knihovního systému Clavius na Tritius a modernizace počítačového pracoviště pro mládež</t>
    </r>
  </si>
  <si>
    <t>Nákupy na komoditních burzách</t>
  </si>
  <si>
    <t>Dotace - zateplení Místecká čp. 1103</t>
  </si>
  <si>
    <r>
      <t xml:space="preserve">Příjmy z prodeje pozemků lokality </t>
    </r>
    <r>
      <rPr>
        <i/>
        <sz val="10"/>
        <rFont val="Calibri"/>
        <family val="2"/>
        <charset val="238"/>
      </rPr>
      <t>Za školou</t>
    </r>
  </si>
  <si>
    <t>Rekonstrukce chodníku na ulici Štramberská</t>
  </si>
  <si>
    <t>Sanace opěrné zdi ul. Farní - Žižkova</t>
  </si>
  <si>
    <t>Parkovací plochy na ulici Npor. Loma</t>
  </si>
  <si>
    <t>Opravy chodníků, odstavných ploch a parkovišť (včetně dopravního značení)</t>
  </si>
  <si>
    <t>Rekonstrukce chodníků na ul. Sv. Čecha</t>
  </si>
  <si>
    <t>Revitalizace vstupu do parku</t>
  </si>
  <si>
    <t>Parkoviště u kotelny Lomená</t>
  </si>
  <si>
    <t>Parkoviště u ZŠ Npor. Loma a rekonstrukce části ul. Vrchlického</t>
  </si>
  <si>
    <t>Rekonstrukce mostu přes Sýkoreček a přes Klenos</t>
  </si>
  <si>
    <t>Lávka přes Lubinu</t>
  </si>
  <si>
    <t>Vybudování bezbariérové trasy</t>
  </si>
  <si>
    <t>Obnova autobusových označníků</t>
  </si>
  <si>
    <t>Autobusové přístřešky na Hájově</t>
  </si>
  <si>
    <t>Poplatek za provozování kanalizace na ul. Hukvaldská a Myslbekova</t>
  </si>
  <si>
    <t>Náklady související s provozem ČOV na Hájově</t>
  </si>
  <si>
    <t>Evidence kanalizací</t>
  </si>
  <si>
    <t>Opravy kanalizací všeobecně</t>
  </si>
  <si>
    <t>Rekonstrukce kanalizace na ul. Myslbekově - I. + II. etapa</t>
  </si>
  <si>
    <t>Ostatní náklady v rámci MPR</t>
  </si>
  <si>
    <t>Činnost registrovaných církví a náboženských společností</t>
  </si>
  <si>
    <t>Příspěvek - varhany</t>
  </si>
  <si>
    <t>Program regenerace MPR - vlastní prostředky k dotaci</t>
  </si>
  <si>
    <t>Program regenerace MPR - dotační prostředky</t>
  </si>
  <si>
    <t>Příspěvky z rozpočtu města na MPR</t>
  </si>
  <si>
    <t>Obnova pomníku na ulci 9. května vč. okolního prostranství</t>
  </si>
  <si>
    <t>Turistické informační centrum - prodej pohlednic, map a letáků</t>
  </si>
  <si>
    <t>Výroba kalendáře</t>
  </si>
  <si>
    <r>
      <t xml:space="preserve">Projekt </t>
    </r>
    <r>
      <rPr>
        <i/>
        <sz val="10"/>
        <rFont val="Calibri"/>
        <family val="2"/>
        <charset val="238"/>
      </rPr>
      <t>Podpora turistických informačních center v MSK v roce 2018</t>
    </r>
  </si>
  <si>
    <r>
      <t xml:space="preserve">Projekt </t>
    </r>
    <r>
      <rPr>
        <i/>
        <sz val="10"/>
        <rFont val="Calibri"/>
        <family val="2"/>
        <charset val="238"/>
      </rPr>
      <t>Říkej mi to potichoučku</t>
    </r>
  </si>
  <si>
    <t>Finanční dary na vydání publikací ke 100. výročí založení Československá</t>
  </si>
  <si>
    <t>Kulturní akce včetně služeb</t>
  </si>
  <si>
    <t xml:space="preserve">Příspěvky (granty) </t>
  </si>
  <si>
    <t>Družební styk</t>
  </si>
  <si>
    <t>Weby + infokanál</t>
  </si>
  <si>
    <t>Platy včetně odvodů</t>
  </si>
  <si>
    <t>Pořízení 23 ks notebooků</t>
  </si>
  <si>
    <t>Školení</t>
  </si>
  <si>
    <t>Platy vč. ostatních osobních výdajů, refundace</t>
  </si>
  <si>
    <t>Odvody na soc. a zdrav. pojištění</t>
  </si>
  <si>
    <t>Provozní náklady</t>
  </si>
  <si>
    <t>Platy</t>
  </si>
  <si>
    <t>Náhrady platů v době nemoci</t>
  </si>
  <si>
    <t>Program prevence kriminality</t>
  </si>
  <si>
    <t>Řešení krizových situací a odstraňování následků</t>
  </si>
  <si>
    <t>Příprava na krizové situace</t>
  </si>
  <si>
    <t>Provozní výdaje úřadu</t>
  </si>
  <si>
    <t>Dětské zastupitelstvo</t>
  </si>
  <si>
    <t>Výpočetní technika</t>
  </si>
  <si>
    <t>2111, 2324</t>
  </si>
  <si>
    <t>OV Hájov - příjmy z kulturních akcí, vyúčtování energií</t>
  </si>
  <si>
    <t>Svoz komunálního odpadu</t>
  </si>
  <si>
    <t xml:space="preserve">Kontejnery na zeleň </t>
  </si>
  <si>
    <t xml:space="preserve">Údržba svozových míst </t>
  </si>
  <si>
    <t>Monitoring - rekultivace území skládky na Točně</t>
  </si>
  <si>
    <t>Monitoring - skládka Skotnice</t>
  </si>
  <si>
    <t>Rekultivace skládky Skotnice</t>
  </si>
  <si>
    <t>Odvod za dočasné vynětí ze zeměd.půdního fondu - skládka Skotnice</t>
  </si>
  <si>
    <t>Zahradní kompostéry</t>
  </si>
  <si>
    <t>Likvidace vod z kompostárny</t>
  </si>
  <si>
    <t>Sběrný dvůr Točna</t>
  </si>
  <si>
    <t>Finanční dary na péči a ošetření zvířat, příp. adopci (ZO Českého svazu ochránců přírody Bartošovice</t>
  </si>
  <si>
    <t>Pamětní desky</t>
  </si>
  <si>
    <t>Pachovné - kompostárna Točna</t>
  </si>
  <si>
    <t>Dotace - Městská knihovna, projekt Přechod z automatizovaného knohovního systému Clavius na Tritius a modernizace počítačového pracoviště pro mládež</t>
  </si>
  <si>
    <t>Dotace na projekt Říkej mi to potichoučku</t>
  </si>
  <si>
    <t>Dotace -  Pořízení kompostérů</t>
  </si>
  <si>
    <t>Dotace na projekt Podpora turistických informačních center v MSK v roce 2018</t>
  </si>
  <si>
    <t>Převody z vlastních fondů přes rok</t>
  </si>
  <si>
    <t>Turistické informační centrum - občanský servis (kopírování, laminování, poštovní známky aj.</t>
  </si>
  <si>
    <t>Ostatní správa v průmyslu, obchodu a stav. - sankční platby přijaté od jiných subjektů</t>
  </si>
  <si>
    <t>RDSF - příjem ze vstupného</t>
  </si>
  <si>
    <t>Rodný domek S. Freuda - vyúčtování energií</t>
  </si>
  <si>
    <t>Příjmy z pronájmu - Prchalov</t>
  </si>
  <si>
    <t>Přímy z pronájmu - Hájov</t>
  </si>
  <si>
    <t>Vratky půjček od příspěvkových organizací</t>
  </si>
  <si>
    <t>Dotace - Městská knihovna, projekt Spolu do knihovny</t>
  </si>
  <si>
    <t>Opravy místních komunikací (+ svislé a vodorovné dopravní značení)</t>
  </si>
  <si>
    <t>Stavební úpravy ulice Nádražní</t>
  </si>
  <si>
    <t>Stavební úpravy ulice K. Ćapka</t>
  </si>
  <si>
    <t>Rekonstrukce ulice Vrchlického - projekt - 2. část</t>
  </si>
  <si>
    <t>Lávka přes Klenos</t>
  </si>
  <si>
    <t>Dotace na zabezpečení územně dopravní obslužnosti</t>
  </si>
  <si>
    <t>Obsluha mlýnského náhonu</t>
  </si>
  <si>
    <t>Aktualizace povodňového plánu</t>
  </si>
  <si>
    <t>Provoz rodného domku, propagační materiál, galerie na radnici</t>
  </si>
  <si>
    <t>Realizace programu městské televize, licence, poplatky OSA a další</t>
  </si>
  <si>
    <t>Sítě městského rozhlasu</t>
  </si>
  <si>
    <t>Rozšiřování a úpravy sítě  VO</t>
  </si>
  <si>
    <t>VO Hájov</t>
  </si>
  <si>
    <t>Mimořádné pohřby</t>
  </si>
  <si>
    <t>Dílčí úpravy energetických zařízení (dříve Dílčí úpravy plynovodních řádů v majetku města)</t>
  </si>
  <si>
    <t>Městský mobiliář</t>
  </si>
  <si>
    <t>Herní a sportovní prvky</t>
  </si>
  <si>
    <t>Nájmy pozemků placené městem</t>
  </si>
  <si>
    <t>Podlimitní věcná břemena</t>
  </si>
  <si>
    <t>Výkupy pozemků</t>
  </si>
  <si>
    <t>Projektové přípravy, zpracování projektů, žádostí o dotace</t>
  </si>
  <si>
    <t>Zástavba lokality "Za školou"</t>
  </si>
  <si>
    <t>Pasport + manuál veřejného prostranství</t>
  </si>
  <si>
    <t>Výdaje související s projektem Kotlíková dotace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</si>
  <si>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</si>
  <si>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</si>
  <si>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</si>
  <si>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</si>
  <si>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Povinné pojistné na úrazové pojištění</t>
  </si>
  <si>
    <t>Dohody o provedení práce</t>
  </si>
  <si>
    <t>Sociální fond</t>
  </si>
  <si>
    <t>Výkon sociální práce v souladu se zákonem o soc. službách - čerpání dotace</t>
  </si>
  <si>
    <t>Geografický informační systém</t>
  </si>
  <si>
    <t>Nákup na burze - EE</t>
  </si>
  <si>
    <t>Nákup na burze - plyn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</si>
  <si>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</si>
  <si>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</si>
  <si>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</si>
  <si>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</si>
  <si>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</si>
  <si>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Ostatní finanční operace - platba DPH na FÚ</t>
  </si>
  <si>
    <t>Vratka účelové dotace - volby</t>
  </si>
  <si>
    <t>Vratka účelové dotace - MPR</t>
  </si>
  <si>
    <t>Rezerva v rozpočtu</t>
  </si>
  <si>
    <t>Poplatky související s majetkem města (OF)</t>
  </si>
  <si>
    <t>Výdaje spojené s pořízením znal.posudků a PD (SÚ)</t>
  </si>
  <si>
    <t>Poplatky souv. s nakládáním a prodejem majetku (OISM)</t>
  </si>
  <si>
    <t>Volby prezidenta republiky</t>
  </si>
  <si>
    <t>Technika JSDH Příbor</t>
  </si>
  <si>
    <t>Stanice JSDH Příbor</t>
  </si>
  <si>
    <t>Sociální rehabilitace</t>
  </si>
  <si>
    <t>Slezská diakonie, RÚT Nový Jičín</t>
  </si>
  <si>
    <t>Odborné učebny ZŠ Jičínská, stavební úpravy 1. NP</t>
  </si>
  <si>
    <t>Projekt Příběhy našich sousedů</t>
  </si>
  <si>
    <t xml:space="preserve">Společenské akce ve školství </t>
  </si>
  <si>
    <t>Finanční podpora akcí a soutěží ve školství (Řemeslo má zlaté dno aj.)</t>
  </si>
  <si>
    <t>MŠ Kamarád - investiční příspěvek</t>
  </si>
  <si>
    <t>MŠ Kamarád - neinvestiční dotace</t>
  </si>
  <si>
    <t>MŠ Pionýrů - neinvestiční dotace</t>
  </si>
  <si>
    <t>MŠ Pionýrů - oprava a doplnění herních prvků</t>
  </si>
  <si>
    <t>Dotace - MŠ Kamarád, projekt Učitel - dítě - rodič II</t>
  </si>
  <si>
    <r>
      <t xml:space="preserve">MŠ Kamarád - neinvestiční dotace na projekt  </t>
    </r>
    <r>
      <rPr>
        <i/>
        <sz val="10"/>
        <rFont val="Calibri"/>
        <family val="2"/>
        <charset val="238"/>
      </rPr>
      <t>Učitel - dítě - rodič</t>
    </r>
  </si>
  <si>
    <t>Záležitosti kultury - ostatní příjmy</t>
  </si>
  <si>
    <t>Třídy 8 - financování v rozpočtu města Příbora na rok 2019</t>
  </si>
  <si>
    <t>Dotace - Technika JSDH Příbor</t>
  </si>
  <si>
    <t>Dotace na volby do Poslanecké sněmovny Parlamentu ČR</t>
  </si>
  <si>
    <t>Splátky úvěru z roku 2017</t>
  </si>
  <si>
    <t>Rekonstrukce VO na ulicích Nádražní, ČSA a Frenštátská - projekt</t>
  </si>
  <si>
    <t>Správa budovy radnice</t>
  </si>
  <si>
    <t>Péče o vzhled obcí a veřejnou zeleň (vč. deratizace a likvidace křídlatky a finančních darů na péči a ošetření zvířat)</t>
  </si>
  <si>
    <t>Revize budovy radnice</t>
  </si>
  <si>
    <t>Energie - radnice</t>
  </si>
  <si>
    <t>Úklid budovy radnice</t>
  </si>
  <si>
    <t>Opravy a údržba budovy radnice</t>
  </si>
  <si>
    <t>Kulturní dům (dále jen KD) - vyúčtování energií</t>
  </si>
  <si>
    <t>Dotace - volby do zastupitelstva obce</t>
  </si>
  <si>
    <t>Neinvestiční účelová dotace na projekt Obec přátelská rodině</t>
  </si>
  <si>
    <t>Neinvestiční účelová dotace na projekt Obec přátelská seniorům</t>
  </si>
  <si>
    <r>
      <t xml:space="preserve">Projekt </t>
    </r>
    <r>
      <rPr>
        <i/>
        <sz val="10"/>
        <rFont val="Calibri"/>
        <family val="2"/>
        <charset val="238"/>
      </rPr>
      <t>Obec přátelská rodině</t>
    </r>
  </si>
  <si>
    <r>
      <t xml:space="preserve">Projekt </t>
    </r>
    <r>
      <rPr>
        <i/>
        <sz val="10"/>
        <rFont val="Calibri"/>
        <family val="2"/>
        <charset val="238"/>
      </rPr>
      <t>Obec přátelská seniorům</t>
    </r>
  </si>
  <si>
    <t>Volby do zastupitelstev územních samosprávních celků</t>
  </si>
  <si>
    <t>Volby do zastupitelstva obce</t>
  </si>
  <si>
    <t>Zpracování PD lesní cesta Cihelňák a žádost o dotaci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</si>
  <si>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</si>
  <si>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</si>
  <si>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Platy zaměstnanců</t>
  </si>
  <si>
    <t>Náhrady mezd v době nemoci</t>
  </si>
  <si>
    <t>Koupaliště - provozní náklady</t>
  </si>
  <si>
    <t>Koupaliště - běžné opravy a údržba</t>
  </si>
  <si>
    <t>Příspěvky společenským org. na základě schv. podmínek</t>
  </si>
  <si>
    <t>Příspěvky organizacím (v návaznosti na příjmy z hazardních her)</t>
  </si>
  <si>
    <t>Opravy a údržba bytového fondu</t>
  </si>
  <si>
    <t>Zateplení Místecká čp. 1103</t>
  </si>
  <si>
    <t>Koncepce tepelného hospodářství</t>
  </si>
  <si>
    <t>Objekt čp. 245 + 247 na ul. Jičínská</t>
  </si>
  <si>
    <t>Energie</t>
  </si>
  <si>
    <t>Správa budov</t>
  </si>
  <si>
    <t>Výkup domu čp. 54</t>
  </si>
  <si>
    <t>Stavební úpravy domu čp. 54 na ul. Jičínská</t>
  </si>
  <si>
    <t>Zprovoznění TIC v budově čp. 54</t>
  </si>
  <si>
    <t>Kotelna Lomená</t>
  </si>
  <si>
    <t xml:space="preserve">Uvedené pouze srovnatelné položky s rokem 2018 </t>
  </si>
  <si>
    <t>KD - reklamace - přijatá platba od fa Subterra</t>
  </si>
  <si>
    <t>Příjmy z pronájmu - osadní výbory</t>
  </si>
  <si>
    <t>Provoz RDSF, galerie v radnici, piaristický klášter</t>
  </si>
  <si>
    <t>Koupaliště - provoz, údržba</t>
  </si>
  <si>
    <t>Příspěvky společenským a zájmovým organizacím - VFP</t>
  </si>
  <si>
    <t>VFP vč. finančních darů subjektům působícím v soc. oblasti</t>
  </si>
  <si>
    <t>Splátky úroků z úvěrů</t>
  </si>
  <si>
    <t>Poplatky za vedené účty u bank</t>
  </si>
  <si>
    <t>Nákup na burze - EE, plyn</t>
  </si>
  <si>
    <t>Skutečnost k 31.10.2018</t>
  </si>
  <si>
    <t>ZÚ…závěrečný účet</t>
  </si>
  <si>
    <r>
      <t>Upravený rozpočet po</t>
    </r>
    <r>
      <rPr>
        <sz val="10"/>
        <rFont val="Arial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schváleném RO č. 6</t>
    </r>
    <r>
      <rPr>
        <sz val="10"/>
        <rFont val="Calibri"/>
        <family val="2"/>
        <charset val="238"/>
      </rPr>
      <t xml:space="preserve"> - RM 25.9.2018</t>
    </r>
  </si>
  <si>
    <r>
      <t xml:space="preserve">Schválené příjmy rozpočtu města Příbora na rok 2018 - </t>
    </r>
    <r>
      <rPr>
        <sz val="10"/>
        <rFont val="Calibri"/>
        <family val="2"/>
        <charset val="238"/>
      </rPr>
      <t>ZM 14.12.2017</t>
    </r>
  </si>
  <si>
    <r>
      <t>Upravený rozpočet po schváleném RO č. 6 -</t>
    </r>
    <r>
      <rPr>
        <sz val="10"/>
        <color indexed="18"/>
        <rFont val="Calibri"/>
        <family val="2"/>
        <charset val="238"/>
      </rPr>
      <t xml:space="preserve"> RM 25.9.2018</t>
    </r>
  </si>
  <si>
    <r>
      <t xml:space="preserve">Návrh příjmů  2019 - </t>
    </r>
    <r>
      <rPr>
        <sz val="10"/>
        <rFont val="Calibri"/>
        <family val="2"/>
        <charset val="238"/>
      </rPr>
      <t>RM 27.11.2018</t>
    </r>
  </si>
  <si>
    <r>
      <t xml:space="preserve">Schválené výdaje rozpočtu města Příbora na rok 2018 - </t>
    </r>
    <r>
      <rPr>
        <sz val="10"/>
        <rFont val="Calibri"/>
        <family val="2"/>
        <charset val="238"/>
      </rPr>
      <t>ZM 14.12.2017</t>
    </r>
  </si>
  <si>
    <r>
      <t xml:space="preserve">Návrh výdajů na rok 2019 celkem - </t>
    </r>
    <r>
      <rPr>
        <sz val="10"/>
        <rFont val="Calibri"/>
        <family val="2"/>
        <charset val="238"/>
      </rPr>
      <t>RM 27.11.2018</t>
    </r>
  </si>
  <si>
    <r>
      <rPr>
        <b/>
        <sz val="8"/>
        <rFont val="Calibri"/>
        <family val="2"/>
        <charset val="238"/>
      </rPr>
      <t>Návrh financování 2019</t>
    </r>
    <r>
      <rPr>
        <sz val="8"/>
        <rFont val="Calibri"/>
        <family val="2"/>
        <charset val="238"/>
      </rPr>
      <t xml:space="preserve"> - RM 27.11.2018</t>
    </r>
  </si>
  <si>
    <t>Návrh rozpočtu města Příbora na rok 2019</t>
  </si>
  <si>
    <t>Zveřejnění návrhu rozpočtu města Příbora na rok 2019</t>
  </si>
  <si>
    <t xml:space="preserve">podle § 11 odst. 3 zákona č. 250/2000 Sb., o rozpočtových pravidlech územních </t>
  </si>
  <si>
    <t>rozpočtů v platném znění a podle § 5 odst. 3 zákona č. 23/2017 Sb. o pravidlech</t>
  </si>
  <si>
    <t>rozpočtové odpovědnosti.</t>
  </si>
  <si>
    <t>Úplné znění návrhu rozpočtu města Příbora na rok 2019 je zveřejněno</t>
  </si>
  <si>
    <t>na internetových stránkách města Příbora - na elektronické úřední desce</t>
  </si>
  <si>
    <t>a v aktualitách. V listinné podobě je možné do něj nahlédnout na odboru</t>
  </si>
  <si>
    <t>finančním městského úřadu.</t>
  </si>
  <si>
    <t xml:space="preserve">Připomínky mohou občané uplatnit buď písemně ve lhůtě do 10 dnů                                                                                                                                                                    </t>
  </si>
  <si>
    <t>od zveřejnění nebo ústně při jeho projednávání na zasedání zastupitelstva města</t>
  </si>
  <si>
    <t>dne 13.12.2018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</si>
</sst>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60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</font>
    <font>
      <i/>
      <sz val="14"/>
      <color indexed="17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60"/>
      <name val="Calibri"/>
      <family val="2"/>
      <charset val="238"/>
    </font>
    <font>
      <b/>
      <sz val="10"/>
      <color indexed="6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60"/>
      <name val="Calibri"/>
      <family val="2"/>
      <charset val="238"/>
    </font>
    <font>
      <b/>
      <sz val="10"/>
      <color indexed="30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sz val="8"/>
      <color indexed="10"/>
      <name val="Calibri"/>
      <family val="2"/>
      <charset val="238"/>
    </font>
    <font>
      <sz val="7.5"/>
      <name val="Calibri"/>
      <family val="2"/>
      <charset val="238"/>
    </font>
    <font>
      <sz val="7.5"/>
      <color indexed="10"/>
      <name val="Calibri"/>
      <family val="2"/>
      <charset val="238"/>
    </font>
    <font>
      <sz val="8.5"/>
      <color indexed="60"/>
      <name val="Calibri"/>
      <family val="2"/>
      <charset val="238"/>
    </font>
    <font>
      <sz val="8"/>
      <name val="Calibri"/>
      <family val="2"/>
      <charset val="238"/>
    </font>
    <font>
      <sz val="8"/>
      <color indexed="60"/>
      <name val="Calibri"/>
      <family val="2"/>
      <charset val="238"/>
    </font>
    <font>
      <sz val="10"/>
      <name val="Calibri"/>
      <family val="2"/>
      <charset val="238"/>
    </font>
    <font>
      <sz val="10"/>
      <color indexed="30"/>
      <name val="Calibri"/>
      <family val="2"/>
      <charset val="238"/>
    </font>
    <font>
      <sz val="10"/>
      <color indexed="18"/>
      <name val="Calibri"/>
      <family val="2"/>
      <charset val="238"/>
    </font>
    <font>
      <b/>
      <sz val="14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i/>
      <sz val="8"/>
      <color indexed="30"/>
      <name val="Calibri"/>
      <family val="2"/>
      <charset val="238"/>
    </font>
    <font>
      <i/>
      <sz val="8"/>
      <name val="Calibri"/>
      <family val="2"/>
      <charset val="238"/>
    </font>
    <font>
      <i/>
      <sz val="8"/>
      <color indexed="18"/>
      <name val="Calibri"/>
      <family val="2"/>
      <charset val="238"/>
    </font>
    <font>
      <sz val="9"/>
      <name val="Calibri"/>
      <family val="2"/>
      <charset val="238"/>
    </font>
    <font>
      <i/>
      <sz val="10"/>
      <color indexed="3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indexed="18"/>
      <name val="Calibri"/>
      <family val="2"/>
      <charset val="238"/>
    </font>
    <font>
      <b/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indexed="30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sz val="10"/>
      <color indexed="12"/>
      <name val="Calibri"/>
      <family val="2"/>
      <charset val="238"/>
    </font>
    <font>
      <sz val="9"/>
      <color indexed="12"/>
      <name val="Calibri"/>
      <family val="2"/>
      <charset val="238"/>
    </font>
    <font>
      <b/>
      <sz val="10"/>
      <color indexed="18"/>
      <name val="Calibri"/>
      <family val="2"/>
      <charset val="238"/>
    </font>
    <font>
      <i/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b/>
      <i/>
      <sz val="10"/>
      <color indexed="10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i/>
      <sz val="9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30"/>
      <name val="Calibri"/>
      <family val="2"/>
      <charset val="238"/>
    </font>
    <font>
      <sz val="9"/>
      <color indexed="60"/>
      <name val="Calibri"/>
      <family val="2"/>
      <charset val="238"/>
    </font>
    <font>
      <sz val="8"/>
      <color indexed="10"/>
      <name val="Calibri"/>
      <family val="2"/>
      <charset val="238"/>
    </font>
    <font>
      <sz val="7"/>
      <color indexed="60"/>
      <name val="Calibri"/>
      <family val="2"/>
      <charset val="238"/>
    </font>
    <font>
      <sz val="10"/>
      <color indexed="20"/>
      <name val="Calibri"/>
      <family val="2"/>
      <charset val="238"/>
    </font>
    <font>
      <sz val="9"/>
      <color theme="9" tint="-0.499984740745262"/>
      <name val="Calibri"/>
      <family val="2"/>
      <charset val="238"/>
    </font>
    <font>
      <sz val="9"/>
      <color rgb="FFC0000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24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2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421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18" borderId="10" xfId="0" applyFont="1" applyFill="1" applyBorder="1" applyAlignment="1">
      <alignment horizontal="center" vertical="center"/>
    </xf>
    <xf numFmtId="0" fontId="22" fillId="18" borderId="10" xfId="0" applyFont="1" applyFill="1" applyBorder="1"/>
    <xf numFmtId="0" fontId="20" fillId="18" borderId="10" xfId="0" applyFont="1" applyFill="1" applyBorder="1"/>
    <xf numFmtId="0" fontId="21" fillId="18" borderId="10" xfId="0" applyFont="1" applyFill="1" applyBorder="1" applyAlignment="1">
      <alignment horizontal="center" vertical="center" wrapText="1"/>
    </xf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0" fontId="21" fillId="0" borderId="10" xfId="0" applyFont="1" applyBorder="1" applyAlignment="1">
      <alignment horizontal="center"/>
    </xf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9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/>
    <xf numFmtId="0" fontId="29" fillId="0" borderId="0" xfId="0" applyFont="1"/>
    <xf numFmtId="0" fontId="32" fillId="0" borderId="0" xfId="0" applyFont="1"/>
    <xf numFmtId="0" fontId="33" fillId="0" borderId="0" xfId="0" applyNumberFormat="1" applyFont="1"/>
    <xf numFmtId="0" fontId="34" fillId="0" borderId="0" xfId="0" applyFont="1" applyAlignment="1">
      <alignment wrapText="1"/>
    </xf>
    <xf numFmtId="0" fontId="35" fillId="0" borderId="0" xfId="0" applyFont="1" applyAlignment="1"/>
    <xf numFmtId="0" fontId="36" fillId="0" borderId="0" xfId="0" applyNumberFormat="1" applyFont="1"/>
    <xf numFmtId="0" fontId="37" fillId="0" borderId="0" xfId="0" applyFont="1" applyAlignment="1">
      <alignment wrapText="1"/>
    </xf>
    <xf numFmtId="0" fontId="38" fillId="0" borderId="0" xfId="0" applyFont="1"/>
    <xf numFmtId="0" fontId="39" fillId="0" borderId="0" xfId="0" applyFont="1" applyAlignment="1">
      <alignment wrapText="1"/>
    </xf>
    <xf numFmtId="0" fontId="34" fillId="0" borderId="10" xfId="0" applyFont="1" applyBorder="1" applyAlignment="1">
      <alignment horizontal="center"/>
    </xf>
    <xf numFmtId="0" fontId="37" fillId="19" borderId="11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40" fillId="0" borderId="0" xfId="0" applyFont="1"/>
    <xf numFmtId="0" fontId="39" fillId="0" borderId="0" xfId="0" applyFont="1"/>
    <xf numFmtId="0" fontId="31" fillId="18" borderId="10" xfId="0" applyFont="1" applyFill="1" applyBorder="1" applyAlignment="1">
      <alignment horizontal="right" vertical="center"/>
    </xf>
    <xf numFmtId="0" fontId="31" fillId="18" borderId="10" xfId="0" applyFont="1" applyFill="1" applyBorder="1" applyAlignment="1">
      <alignment horizontal="center" vertical="center" wrapText="1"/>
    </xf>
    <xf numFmtId="0" fontId="41" fillId="0" borderId="0" xfId="0" applyFont="1" applyFill="1"/>
    <xf numFmtId="0" fontId="31" fillId="0" borderId="0" xfId="0" applyFont="1" applyFill="1"/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39" fillId="0" borderId="0" xfId="0" applyFont="1" applyFill="1"/>
    <xf numFmtId="0" fontId="39" fillId="0" borderId="0" xfId="0" applyFont="1" applyFill="1" applyBorder="1"/>
    <xf numFmtId="0" fontId="39" fillId="0" borderId="14" xfId="0" applyFont="1" applyFill="1" applyBorder="1"/>
    <xf numFmtId="0" fontId="40" fillId="0" borderId="0" xfId="0" applyFont="1" applyFill="1"/>
    <xf numFmtId="0" fontId="31" fillId="20" borderId="10" xfId="0" applyNumberFormat="1" applyFont="1" applyFill="1" applyBorder="1"/>
    <xf numFmtId="0" fontId="31" fillId="20" borderId="10" xfId="0" applyFont="1" applyFill="1" applyBorder="1" applyAlignment="1">
      <alignment wrapText="1"/>
    </xf>
    <xf numFmtId="4" fontId="31" fillId="20" borderId="10" xfId="0" applyNumberFormat="1" applyFont="1" applyFill="1" applyBorder="1"/>
    <xf numFmtId="4" fontId="31" fillId="20" borderId="15" xfId="0" applyNumberFormat="1" applyFont="1" applyFill="1" applyBorder="1"/>
    <xf numFmtId="4" fontId="31" fillId="20" borderId="16" xfId="0" applyNumberFormat="1" applyFont="1" applyFill="1" applyBorder="1"/>
    <xf numFmtId="0" fontId="43" fillId="0" borderId="0" xfId="0" applyFont="1"/>
    <xf numFmtId="0" fontId="42" fillId="0" borderId="0" xfId="0" applyFont="1"/>
    <xf numFmtId="0" fontId="29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" fontId="29" fillId="0" borderId="10" xfId="0" applyNumberFormat="1" applyFont="1" applyFill="1" applyBorder="1"/>
    <xf numFmtId="4" fontId="29" fillId="0" borderId="11" xfId="0" applyNumberFormat="1" applyFont="1" applyFill="1" applyBorder="1"/>
    <xf numFmtId="4" fontId="29" fillId="0" borderId="17" xfId="0" applyNumberFormat="1" applyFont="1" applyFill="1" applyBorder="1"/>
    <xf numFmtId="0" fontId="29" fillId="0" borderId="10" xfId="0" applyFont="1" applyBorder="1"/>
    <xf numFmtId="0" fontId="29" fillId="0" borderId="10" xfId="0" applyFont="1" applyBorder="1" applyAlignment="1">
      <alignment wrapText="1"/>
    </xf>
    <xf numFmtId="4" fontId="44" fillId="0" borderId="10" xfId="0" applyNumberFormat="1" applyFont="1" applyBorder="1"/>
    <xf numFmtId="4" fontId="29" fillId="0" borderId="10" xfId="0" applyNumberFormat="1" applyFont="1" applyBorder="1"/>
    <xf numFmtId="4" fontId="29" fillId="0" borderId="11" xfId="0" applyNumberFormat="1" applyFont="1" applyBorder="1"/>
    <xf numFmtId="0" fontId="29" fillId="0" borderId="0" xfId="0" applyFont="1" applyAlignment="1">
      <alignment wrapText="1"/>
    </xf>
    <xf numFmtId="0" fontId="39" fillId="0" borderId="0" xfId="0" applyFont="1" applyBorder="1"/>
    <xf numFmtId="4" fontId="29" fillId="0" borderId="14" xfId="0" applyNumberFormat="1" applyFont="1" applyBorder="1"/>
    <xf numFmtId="4" fontId="31" fillId="20" borderId="11" xfId="0" applyNumberFormat="1" applyFont="1" applyFill="1" applyBorder="1"/>
    <xf numFmtId="4" fontId="31" fillId="20" borderId="17" xfId="0" applyNumberFormat="1" applyFont="1" applyFill="1" applyBorder="1"/>
    <xf numFmtId="0" fontId="29" fillId="16" borderId="10" xfId="0" applyNumberFormat="1" applyFont="1" applyFill="1" applyBorder="1"/>
    <xf numFmtId="0" fontId="29" fillId="16" borderId="10" xfId="0" applyFont="1" applyFill="1" applyBorder="1" applyAlignment="1">
      <alignment wrapText="1"/>
    </xf>
    <xf numFmtId="4" fontId="29" fillId="0" borderId="17" xfId="0" applyNumberFormat="1" applyFont="1" applyBorder="1"/>
    <xf numFmtId="0" fontId="40" fillId="0" borderId="18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39" fillId="0" borderId="14" xfId="0" applyFont="1" applyBorder="1"/>
    <xf numFmtId="4" fontId="29" fillId="0" borderId="0" xfId="0" applyNumberFormat="1" applyFont="1" applyFill="1" applyBorder="1"/>
    <xf numFmtId="0" fontId="40" fillId="0" borderId="0" xfId="0" applyFont="1" applyBorder="1"/>
    <xf numFmtId="0" fontId="29" fillId="0" borderId="0" xfId="0" applyFont="1" applyBorder="1"/>
    <xf numFmtId="0" fontId="29" fillId="0" borderId="0" xfId="0" applyFont="1" applyBorder="1" applyAlignment="1">
      <alignment wrapText="1"/>
    </xf>
    <xf numFmtId="0" fontId="42" fillId="0" borderId="0" xfId="0" applyFont="1" applyBorder="1"/>
    <xf numFmtId="0" fontId="39" fillId="0" borderId="19" xfId="0" applyFont="1" applyBorder="1"/>
    <xf numFmtId="4" fontId="29" fillId="0" borderId="0" xfId="0" applyNumberFormat="1" applyFont="1" applyBorder="1"/>
    <xf numFmtId="0" fontId="31" fillId="21" borderId="10" xfId="0" applyFont="1" applyFill="1" applyBorder="1"/>
    <xf numFmtId="4" fontId="29" fillId="0" borderId="16" xfId="0" applyNumberFormat="1" applyFont="1" applyBorder="1"/>
    <xf numFmtId="0" fontId="31" fillId="21" borderId="10" xfId="0" applyNumberFormat="1" applyFont="1" applyFill="1" applyBorder="1"/>
    <xf numFmtId="0" fontId="29" fillId="21" borderId="10" xfId="0" applyFont="1" applyFill="1" applyBorder="1" applyAlignment="1">
      <alignment wrapText="1"/>
    </xf>
    <xf numFmtId="4" fontId="29" fillId="0" borderId="19" xfId="0" applyNumberFormat="1" applyFont="1" applyBorder="1"/>
    <xf numFmtId="4" fontId="31" fillId="0" borderId="10" xfId="0" applyNumberFormat="1" applyFont="1" applyBorder="1"/>
    <xf numFmtId="0" fontId="31" fillId="21" borderId="0" xfId="0" applyNumberFormat="1" applyFont="1" applyFill="1" applyBorder="1"/>
    <xf numFmtId="0" fontId="29" fillId="21" borderId="0" xfId="0" applyFont="1" applyFill="1" applyBorder="1" applyAlignment="1">
      <alignment wrapText="1"/>
    </xf>
    <xf numFmtId="4" fontId="31" fillId="0" borderId="0" xfId="0" applyNumberFormat="1" applyFont="1" applyBorder="1"/>
    <xf numFmtId="4" fontId="40" fillId="0" borderId="0" xfId="0" applyNumberFormat="1" applyFont="1"/>
    <xf numFmtId="4" fontId="43" fillId="0" borderId="0" xfId="0" applyNumberFormat="1" applyFont="1"/>
    <xf numFmtId="4" fontId="42" fillId="0" borderId="0" xfId="0" applyNumberFormat="1" applyFont="1"/>
    <xf numFmtId="4" fontId="39" fillId="0" borderId="0" xfId="0" applyNumberFormat="1" applyFont="1"/>
    <xf numFmtId="4" fontId="47" fillId="0" borderId="0" xfId="0" applyNumberFormat="1" applyFont="1"/>
    <xf numFmtId="4" fontId="46" fillId="0" borderId="0" xfId="0" applyNumberFormat="1" applyFont="1"/>
    <xf numFmtId="4" fontId="29" fillId="21" borderId="0" xfId="0" applyNumberFormat="1" applyFont="1" applyFill="1" applyBorder="1" applyAlignment="1">
      <alignment wrapText="1"/>
    </xf>
    <xf numFmtId="4" fontId="39" fillId="0" borderId="0" xfId="0" applyNumberFormat="1" applyFont="1" applyBorder="1"/>
    <xf numFmtId="4" fontId="31" fillId="0" borderId="14" xfId="0" applyNumberFormat="1" applyFont="1" applyBorder="1"/>
    <xf numFmtId="4" fontId="29" fillId="0" borderId="0" xfId="0" applyNumberFormat="1" applyFont="1"/>
    <xf numFmtId="0" fontId="39" fillId="0" borderId="10" xfId="0" applyFont="1" applyBorder="1"/>
    <xf numFmtId="0" fontId="45" fillId="0" borderId="0" xfId="0" applyFont="1"/>
    <xf numFmtId="0" fontId="29" fillId="0" borderId="10" xfId="0" applyFont="1" applyBorder="1" applyAlignment="1">
      <alignment horizontal="left" wrapText="1"/>
    </xf>
    <xf numFmtId="0" fontId="31" fillId="0" borderId="10" xfId="0" applyFont="1" applyBorder="1"/>
    <xf numFmtId="0" fontId="31" fillId="0" borderId="0" xfId="0" applyFont="1" applyBorder="1"/>
    <xf numFmtId="4" fontId="31" fillId="0" borderId="0" xfId="0" applyNumberFormat="1" applyFont="1"/>
    <xf numFmtId="4" fontId="44" fillId="0" borderId="10" xfId="0" applyNumberFormat="1" applyFont="1" applyFill="1" applyBorder="1"/>
    <xf numFmtId="0" fontId="47" fillId="0" borderId="18" xfId="0" applyFont="1" applyBorder="1" applyAlignment="1">
      <alignment wrapText="1"/>
    </xf>
    <xf numFmtId="0" fontId="47" fillId="0" borderId="0" xfId="0" applyFont="1" applyAlignment="1">
      <alignment wrapText="1"/>
    </xf>
    <xf numFmtId="0" fontId="29" fillId="16" borderId="0" xfId="0" applyNumberFormat="1" applyFont="1" applyFill="1" applyBorder="1"/>
    <xf numFmtId="0" fontId="29" fillId="0" borderId="10" xfId="0" applyNumberFormat="1" applyFont="1" applyBorder="1"/>
    <xf numFmtId="0" fontId="29" fillId="16" borderId="10" xfId="0" applyFont="1" applyFill="1" applyBorder="1" applyAlignment="1">
      <alignment horizontal="left" wrapText="1"/>
    </xf>
    <xf numFmtId="0" fontId="29" fillId="0" borderId="19" xfId="0" applyFont="1" applyBorder="1"/>
    <xf numFmtId="0" fontId="29" fillId="21" borderId="19" xfId="0" applyFont="1" applyFill="1" applyBorder="1" applyAlignment="1">
      <alignment wrapText="1"/>
    </xf>
    <xf numFmtId="4" fontId="31" fillId="0" borderId="19" xfId="0" applyNumberFormat="1" applyFont="1" applyBorder="1"/>
    <xf numFmtId="0" fontId="29" fillId="0" borderId="14" xfId="0" applyNumberFormat="1" applyFont="1" applyBorder="1"/>
    <xf numFmtId="0" fontId="48" fillId="16" borderId="14" xfId="0" applyFont="1" applyFill="1" applyBorder="1" applyAlignment="1">
      <alignment horizontal="left" wrapText="1"/>
    </xf>
    <xf numFmtId="0" fontId="49" fillId="0" borderId="0" xfId="0" applyFont="1" applyAlignment="1">
      <alignment wrapText="1"/>
    </xf>
    <xf numFmtId="4" fontId="31" fillId="22" borderId="10" xfId="0" applyNumberFormat="1" applyFont="1" applyFill="1" applyBorder="1"/>
    <xf numFmtId="4" fontId="31" fillId="22" borderId="15" xfId="0" applyNumberFormat="1" applyFont="1" applyFill="1" applyBorder="1"/>
    <xf numFmtId="4" fontId="31" fillId="22" borderId="16" xfId="0" applyNumberFormat="1" applyFont="1" applyFill="1" applyBorder="1"/>
    <xf numFmtId="4" fontId="31" fillId="21" borderId="0" xfId="0" applyNumberFormat="1" applyFont="1" applyFill="1" applyBorder="1" applyAlignment="1">
      <alignment wrapText="1"/>
    </xf>
    <xf numFmtId="4" fontId="39" fillId="0" borderId="14" xfId="0" applyNumberFormat="1" applyFont="1" applyBorder="1"/>
    <xf numFmtId="0" fontId="47" fillId="0" borderId="18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31" fillId="0" borderId="0" xfId="0" applyFont="1" applyBorder="1" applyAlignment="1">
      <alignment wrapText="1"/>
    </xf>
    <xf numFmtId="0" fontId="50" fillId="0" borderId="18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4" fontId="44" fillId="0" borderId="10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4" fontId="29" fillId="0" borderId="17" xfId="0" applyNumberFormat="1" applyFont="1" applyBorder="1" applyAlignment="1">
      <alignment horizontal="right" vertical="center"/>
    </xf>
    <xf numFmtId="0" fontId="29" fillId="0" borderId="0" xfId="0" applyNumberFormat="1" applyFont="1" applyBorder="1"/>
    <xf numFmtId="0" fontId="31" fillId="0" borderId="10" xfId="0" applyNumberFormat="1" applyFont="1" applyBorder="1"/>
    <xf numFmtId="0" fontId="50" fillId="0" borderId="18" xfId="0" applyFont="1" applyBorder="1" applyAlignment="1">
      <alignment vertical="top"/>
    </xf>
    <xf numFmtId="0" fontId="40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40" fillId="0" borderId="0" xfId="0" applyFont="1" applyBorder="1" applyAlignment="1">
      <alignment vertical="top"/>
    </xf>
    <xf numFmtId="0" fontId="50" fillId="0" borderId="0" xfId="0" applyFont="1"/>
    <xf numFmtId="4" fontId="29" fillId="0" borderId="15" xfId="0" applyNumberFormat="1" applyFont="1" applyBorder="1"/>
    <xf numFmtId="0" fontId="29" fillId="16" borderId="0" xfId="0" applyFont="1" applyFill="1" applyBorder="1" applyAlignment="1">
      <alignment wrapText="1"/>
    </xf>
    <xf numFmtId="4" fontId="31" fillId="0" borderId="0" xfId="0" applyNumberFormat="1" applyFont="1" applyFill="1" applyBorder="1" applyAlignment="1">
      <alignment wrapText="1"/>
    </xf>
    <xf numFmtId="4" fontId="40" fillId="0" borderId="18" xfId="0" applyNumberFormat="1" applyFont="1" applyBorder="1" applyAlignment="1">
      <alignment vertical="top" wrapText="1"/>
    </xf>
    <xf numFmtId="4" fontId="40" fillId="0" borderId="0" xfId="0" applyNumberFormat="1" applyFont="1" applyAlignment="1">
      <alignment vertical="top" wrapText="1"/>
    </xf>
    <xf numFmtId="4" fontId="29" fillId="0" borderId="0" xfId="0" applyNumberFormat="1" applyFont="1" applyBorder="1" applyAlignment="1">
      <alignment wrapText="1"/>
    </xf>
    <xf numFmtId="4" fontId="31" fillId="20" borderId="10" xfId="0" applyNumberFormat="1" applyFont="1" applyFill="1" applyBorder="1" applyAlignment="1">
      <alignment wrapText="1"/>
    </xf>
    <xf numFmtId="4" fontId="31" fillId="20" borderId="11" xfId="0" applyNumberFormat="1" applyFont="1" applyFill="1" applyBorder="1" applyAlignment="1">
      <alignment wrapText="1"/>
    </xf>
    <xf numFmtId="4" fontId="31" fillId="20" borderId="17" xfId="0" applyNumberFormat="1" applyFont="1" applyFill="1" applyBorder="1" applyAlignment="1">
      <alignment wrapText="1"/>
    </xf>
    <xf numFmtId="0" fontId="31" fillId="21" borderId="10" xfId="0" applyNumberFormat="1" applyFont="1" applyFill="1" applyBorder="1" applyAlignment="1">
      <alignment horizontal="right" vertical="center" wrapText="1"/>
    </xf>
    <xf numFmtId="4" fontId="29" fillId="0" borderId="20" xfId="0" applyNumberFormat="1" applyFont="1" applyBorder="1"/>
    <xf numFmtId="0" fontId="31" fillId="22" borderId="10" xfId="0" applyFont="1" applyFill="1" applyBorder="1"/>
    <xf numFmtId="0" fontId="31" fillId="22" borderId="10" xfId="0" applyFont="1" applyFill="1" applyBorder="1" applyAlignment="1">
      <alignment wrapText="1"/>
    </xf>
    <xf numFmtId="0" fontId="29" fillId="0" borderId="10" xfId="0" applyFont="1" applyFill="1" applyBorder="1"/>
    <xf numFmtId="0" fontId="53" fillId="0" borderId="18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center"/>
    </xf>
    <xf numFmtId="0" fontId="55" fillId="0" borderId="18" xfId="0" applyFont="1" applyBorder="1" applyAlignment="1">
      <alignment wrapText="1"/>
    </xf>
    <xf numFmtId="0" fontId="55" fillId="0" borderId="0" xfId="0" applyFont="1" applyAlignment="1">
      <alignment wrapText="1"/>
    </xf>
    <xf numFmtId="0" fontId="54" fillId="0" borderId="18" xfId="0" applyFont="1" applyBorder="1" applyAlignment="1"/>
    <xf numFmtId="0" fontId="54" fillId="0" borderId="0" xfId="0" applyFont="1" applyAlignment="1"/>
    <xf numFmtId="0" fontId="29" fillId="0" borderId="21" xfId="0" applyNumberFormat="1" applyFont="1" applyBorder="1"/>
    <xf numFmtId="4" fontId="44" fillId="0" borderId="21" xfId="0" applyNumberFormat="1" applyFont="1" applyBorder="1"/>
    <xf numFmtId="4" fontId="29" fillId="0" borderId="21" xfId="0" applyNumberFormat="1" applyFont="1" applyFill="1" applyBorder="1"/>
    <xf numFmtId="0" fontId="29" fillId="0" borderId="14" xfId="0" applyFont="1" applyBorder="1"/>
    <xf numFmtId="0" fontId="31" fillId="0" borderId="10" xfId="0" applyNumberFormat="1" applyFont="1" applyFill="1" applyBorder="1"/>
    <xf numFmtId="0" fontId="32" fillId="0" borderId="0" xfId="0" applyFont="1" applyFill="1"/>
    <xf numFmtId="0" fontId="29" fillId="0" borderId="0" xfId="0" applyFont="1" applyFill="1"/>
    <xf numFmtId="0" fontId="41" fillId="0" borderId="0" xfId="0" applyFont="1"/>
    <xf numFmtId="0" fontId="55" fillId="0" borderId="0" xfId="0" applyFont="1"/>
    <xf numFmtId="0" fontId="31" fillId="0" borderId="0" xfId="0" applyNumberFormat="1" applyFont="1" applyBorder="1"/>
    <xf numFmtId="4" fontId="31" fillId="22" borderId="17" xfId="0" applyNumberFormat="1" applyFont="1" applyFill="1" applyBorder="1"/>
    <xf numFmtId="0" fontId="31" fillId="22" borderId="10" xfId="0" applyNumberFormat="1" applyFont="1" applyFill="1" applyBorder="1"/>
    <xf numFmtId="0" fontId="31" fillId="18" borderId="10" xfId="0" applyNumberFormat="1" applyFont="1" applyFill="1" applyBorder="1"/>
    <xf numFmtId="0" fontId="29" fillId="18" borderId="10" xfId="0" applyFont="1" applyFill="1" applyBorder="1" applyAlignment="1">
      <alignment wrapText="1"/>
    </xf>
    <xf numFmtId="4" fontId="31" fillId="18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4" fontId="37" fillId="0" borderId="0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Fill="1"/>
    <xf numFmtId="0" fontId="31" fillId="0" borderId="0" xfId="0" applyFont="1" applyAlignment="1">
      <alignment wrapText="1"/>
    </xf>
    <xf numFmtId="0" fontId="56" fillId="0" borderId="0" xfId="0" applyNumberFormat="1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NumberFormat="1" applyFont="1"/>
    <xf numFmtId="0" fontId="60" fillId="0" borderId="0" xfId="0" applyNumberFormat="1" applyFont="1"/>
    <xf numFmtId="0" fontId="60" fillId="0" borderId="0" xfId="0" applyNumberFormat="1" applyFont="1" applyAlignment="1">
      <alignment horizontal="right"/>
    </xf>
    <xf numFmtId="0" fontId="61" fillId="0" borderId="0" xfId="0" applyFont="1"/>
    <xf numFmtId="0" fontId="61" fillId="0" borderId="0" xfId="0" applyNumberFormat="1" applyFont="1"/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/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70" fillId="18" borderId="10" xfId="0" applyFont="1" applyFill="1" applyBorder="1" applyAlignment="1">
      <alignment horizontal="center" vertical="center"/>
    </xf>
    <xf numFmtId="2" fontId="70" fillId="18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2" fillId="22" borderId="10" xfId="0" applyFont="1" applyFill="1" applyBorder="1" applyAlignment="1">
      <alignment horizontal="center"/>
    </xf>
    <xf numFmtId="0" fontId="56" fillId="22" borderId="10" xfId="0" applyFont="1" applyFill="1" applyBorder="1"/>
    <xf numFmtId="2" fontId="72" fillId="22" borderId="10" xfId="0" applyNumberFormat="1" applyFont="1" applyFill="1" applyBorder="1" applyAlignment="1">
      <alignment wrapText="1"/>
    </xf>
    <xf numFmtId="0" fontId="57" fillId="22" borderId="10" xfId="0" applyFont="1" applyFill="1" applyBorder="1"/>
    <xf numFmtId="0" fontId="58" fillId="22" borderId="10" xfId="0" applyFont="1" applyFill="1" applyBorder="1"/>
    <xf numFmtId="0" fontId="56" fillId="22" borderId="11" xfId="0" applyFont="1" applyFill="1" applyBorder="1"/>
    <xf numFmtId="0" fontId="56" fillId="22" borderId="17" xfId="0" applyFont="1" applyFill="1" applyBorder="1"/>
    <xf numFmtId="0" fontId="56" fillId="16" borderId="10" xfId="0" applyFont="1" applyFill="1" applyBorder="1"/>
    <xf numFmtId="0" fontId="56" fillId="16" borderId="10" xfId="0" applyFont="1" applyFill="1" applyBorder="1" applyAlignment="1">
      <alignment horizontal="right"/>
    </xf>
    <xf numFmtId="2" fontId="56" fillId="16" borderId="10" xfId="0" applyNumberFormat="1" applyFont="1" applyFill="1" applyBorder="1" applyAlignment="1">
      <alignment wrapText="1"/>
    </xf>
    <xf numFmtId="4" fontId="57" fillId="0" borderId="10" xfId="0" applyNumberFormat="1" applyFont="1" applyBorder="1"/>
    <xf numFmtId="4" fontId="56" fillId="0" borderId="10" xfId="0" applyNumberFormat="1" applyFont="1" applyBorder="1"/>
    <xf numFmtId="4" fontId="58" fillId="0" borderId="10" xfId="0" applyNumberFormat="1" applyFont="1" applyBorder="1"/>
    <xf numFmtId="4" fontId="56" fillId="0" borderId="11" xfId="0" applyNumberFormat="1" applyFont="1" applyBorder="1" applyAlignment="1">
      <alignment horizontal="right" vertical="center" wrapText="1"/>
    </xf>
    <xf numFmtId="4" fontId="56" fillId="0" borderId="17" xfId="0" applyNumberFormat="1" applyFont="1" applyBorder="1" applyAlignment="1">
      <alignment horizontal="right" vertical="center" wrapText="1"/>
    </xf>
    <xf numFmtId="0" fontId="56" fillId="0" borderId="10" xfId="0" applyFont="1" applyBorder="1"/>
    <xf numFmtId="2" fontId="56" fillId="0" borderId="10" xfId="0" applyNumberFormat="1" applyFont="1" applyBorder="1" applyAlignment="1">
      <alignment wrapText="1"/>
    </xf>
    <xf numFmtId="4" fontId="56" fillId="0" borderId="17" xfId="0" applyNumberFormat="1" applyFont="1" applyBorder="1" applyAlignment="1">
      <alignment horizontal="right"/>
    </xf>
    <xf numFmtId="0" fontId="65" fillId="0" borderId="0" xfId="0" applyFont="1" applyBorder="1"/>
    <xf numFmtId="4" fontId="56" fillId="0" borderId="11" xfId="0" applyNumberFormat="1" applyFont="1" applyBorder="1"/>
    <xf numFmtId="4" fontId="56" fillId="0" borderId="17" xfId="0" applyNumberFormat="1" applyFont="1" applyBorder="1"/>
    <xf numFmtId="2" fontId="56" fillId="16" borderId="10" xfId="0" applyNumberFormat="1" applyFont="1" applyFill="1" applyBorder="1" applyAlignment="1">
      <alignment horizontal="left" vertical="center" wrapText="1"/>
    </xf>
    <xf numFmtId="4" fontId="56" fillId="0" borderId="11" xfId="0" applyNumberFormat="1" applyFont="1" applyFill="1" applyBorder="1"/>
    <xf numFmtId="0" fontId="74" fillId="0" borderId="0" xfId="0" applyFont="1"/>
    <xf numFmtId="2" fontId="56" fillId="0" borderId="10" xfId="0" applyNumberFormat="1" applyFont="1" applyBorder="1" applyAlignment="1">
      <alignment horizontal="left" wrapText="1"/>
    </xf>
    <xf numFmtId="4" fontId="56" fillId="0" borderId="0" xfId="57" applyNumberFormat="1" applyFont="1"/>
    <xf numFmtId="4" fontId="56" fillId="0" borderId="16" xfId="0" applyNumberFormat="1" applyFont="1" applyBorder="1"/>
    <xf numFmtId="0" fontId="73" fillId="0" borderId="0" xfId="0" applyFont="1"/>
    <xf numFmtId="4" fontId="56" fillId="22" borderId="10" xfId="0" applyNumberFormat="1" applyFont="1" applyFill="1" applyBorder="1"/>
    <xf numFmtId="4" fontId="58" fillId="22" borderId="10" xfId="0" applyNumberFormat="1" applyFont="1" applyFill="1" applyBorder="1"/>
    <xf numFmtId="4" fontId="56" fillId="22" borderId="11" xfId="0" applyNumberFormat="1" applyFont="1" applyFill="1" applyBorder="1"/>
    <xf numFmtId="4" fontId="56" fillId="22" borderId="17" xfId="0" applyNumberFormat="1" applyFont="1" applyFill="1" applyBorder="1"/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/>
    <xf numFmtId="2" fontId="56" fillId="0" borderId="10" xfId="0" applyNumberFormat="1" applyFont="1" applyFill="1" applyBorder="1" applyAlignment="1">
      <alignment wrapText="1"/>
    </xf>
    <xf numFmtId="4" fontId="56" fillId="0" borderId="10" xfId="0" applyNumberFormat="1" applyFont="1" applyFill="1" applyBorder="1"/>
    <xf numFmtId="4" fontId="58" fillId="0" borderId="10" xfId="0" applyNumberFormat="1" applyFont="1" applyFill="1" applyBorder="1"/>
    <xf numFmtId="0" fontId="56" fillId="0" borderId="17" xfId="0" applyFont="1" applyFill="1" applyBorder="1"/>
    <xf numFmtId="0" fontId="65" fillId="0" borderId="0" xfId="0" applyFont="1" applyFill="1"/>
    <xf numFmtId="0" fontId="72" fillId="16" borderId="10" xfId="0" applyFont="1" applyFill="1" applyBorder="1"/>
    <xf numFmtId="0" fontId="75" fillId="16" borderId="10" xfId="0" applyFont="1" applyFill="1" applyBorder="1" applyAlignment="1">
      <alignment horizontal="right"/>
    </xf>
    <xf numFmtId="4" fontId="56" fillId="0" borderId="0" xfId="0" applyNumberFormat="1" applyFont="1" applyBorder="1"/>
    <xf numFmtId="4" fontId="56" fillId="0" borderId="22" xfId="0" applyNumberFormat="1" applyFont="1" applyBorder="1"/>
    <xf numFmtId="0" fontId="76" fillId="16" borderId="10" xfId="0" applyFont="1" applyFill="1" applyBorder="1" applyAlignment="1">
      <alignment horizontal="right" wrapText="1"/>
    </xf>
    <xf numFmtId="4" fontId="56" fillId="0" borderId="0" xfId="0" applyNumberFormat="1" applyFont="1"/>
    <xf numFmtId="4" fontId="56" fillId="0" borderId="15" xfId="0" applyNumberFormat="1" applyFont="1" applyBorder="1"/>
    <xf numFmtId="0" fontId="77" fillId="16" borderId="10" xfId="0" applyFont="1" applyFill="1" applyBorder="1" applyAlignment="1">
      <alignment horizontal="left"/>
    </xf>
    <xf numFmtId="0" fontId="76" fillId="16" borderId="10" xfId="0" applyFont="1" applyFill="1" applyBorder="1" applyAlignment="1">
      <alignment horizontal="right"/>
    </xf>
    <xf numFmtId="4" fontId="56" fillId="0" borderId="23" xfId="0" applyNumberFormat="1" applyFont="1" applyBorder="1"/>
    <xf numFmtId="0" fontId="61" fillId="0" borderId="0" xfId="0" applyFont="1" applyAlignment="1">
      <alignment vertical="top" wrapText="1"/>
    </xf>
    <xf numFmtId="2" fontId="65" fillId="16" borderId="10" xfId="0" applyNumberFormat="1" applyFont="1" applyFill="1" applyBorder="1" applyAlignment="1">
      <alignment wrapText="1"/>
    </xf>
    <xf numFmtId="4" fontId="75" fillId="0" borderId="0" xfId="0" applyNumberFormat="1" applyFont="1"/>
    <xf numFmtId="0" fontId="56" fillId="0" borderId="10" xfId="0" applyFont="1" applyFill="1" applyBorder="1" applyAlignment="1">
      <alignment horizontal="right"/>
    </xf>
    <xf numFmtId="4" fontId="56" fillId="0" borderId="0" xfId="0" applyNumberFormat="1" applyFont="1" applyFill="1"/>
    <xf numFmtId="4" fontId="58" fillId="0" borderId="13" xfId="0" applyNumberFormat="1" applyFont="1" applyBorder="1"/>
    <xf numFmtId="4" fontId="56" fillId="0" borderId="24" xfId="0" applyNumberFormat="1" applyFont="1" applyBorder="1"/>
    <xf numFmtId="4" fontId="78" fillId="0" borderId="10" xfId="0" applyNumberFormat="1" applyFont="1" applyFill="1" applyBorder="1"/>
    <xf numFmtId="4" fontId="75" fillId="0" borderId="17" xfId="0" applyNumberFormat="1" applyFont="1" applyBorder="1"/>
    <xf numFmtId="0" fontId="79" fillId="0" borderId="0" xfId="0" applyFont="1" applyFill="1"/>
    <xf numFmtId="4" fontId="78" fillId="0" borderId="0" xfId="0" applyNumberFormat="1" applyFont="1" applyFill="1"/>
    <xf numFmtId="2" fontId="56" fillId="0" borderId="10" xfId="0" applyNumberFormat="1" applyFont="1" applyBorder="1" applyAlignment="1">
      <alignment horizontal="left"/>
    </xf>
    <xf numFmtId="4" fontId="56" fillId="0" borderId="12" xfId="0" applyNumberFormat="1" applyFont="1" applyBorder="1"/>
    <xf numFmtId="4" fontId="57" fillId="22" borderId="10" xfId="0" applyNumberFormat="1" applyFont="1" applyFill="1" applyBorder="1"/>
    <xf numFmtId="0" fontId="72" fillId="18" borderId="25" xfId="0" applyFont="1" applyFill="1" applyBorder="1"/>
    <xf numFmtId="0" fontId="72" fillId="18" borderId="19" xfId="0" applyFont="1" applyFill="1" applyBorder="1"/>
    <xf numFmtId="4" fontId="71" fillId="18" borderId="13" xfId="0" applyNumberFormat="1" applyFont="1" applyFill="1" applyBorder="1"/>
    <xf numFmtId="4" fontId="72" fillId="18" borderId="13" xfId="0" applyNumberFormat="1" applyFont="1" applyFill="1" applyBorder="1"/>
    <xf numFmtId="0" fontId="72" fillId="0" borderId="0" xfId="0" applyFont="1"/>
    <xf numFmtId="0" fontId="6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4" fontId="62" fillId="0" borderId="0" xfId="0" applyNumberFormat="1" applyFont="1"/>
    <xf numFmtId="4" fontId="63" fillId="0" borderId="0" xfId="0" applyNumberFormat="1" applyFont="1"/>
    <xf numFmtId="4" fontId="64" fillId="0" borderId="0" xfId="0" applyNumberFormat="1" applyFont="1"/>
    <xf numFmtId="4" fontId="66" fillId="0" borderId="0" xfId="0" applyNumberFormat="1" applyFont="1"/>
    <xf numFmtId="4" fontId="67" fillId="0" borderId="0" xfId="0" applyNumberFormat="1" applyFont="1"/>
    <xf numFmtId="4" fontId="68" fillId="0" borderId="0" xfId="0" applyNumberFormat="1" applyFont="1"/>
    <xf numFmtId="4" fontId="69" fillId="0" borderId="0" xfId="0" applyNumberFormat="1" applyFont="1" applyBorder="1"/>
    <xf numFmtId="4" fontId="67" fillId="0" borderId="0" xfId="0" applyNumberFormat="1" applyFont="1" applyBorder="1"/>
    <xf numFmtId="0" fontId="81" fillId="0" borderId="0" xfId="0" applyFont="1" applyBorder="1"/>
    <xf numFmtId="0" fontId="56" fillId="0" borderId="0" xfId="0" applyFont="1" applyBorder="1"/>
    <xf numFmtId="0" fontId="70" fillId="0" borderId="0" xfId="0" applyFont="1" applyBorder="1"/>
    <xf numFmtId="4" fontId="23" fillId="0" borderId="0" xfId="0" applyNumberFormat="1" applyFont="1" applyFill="1" applyBorder="1" applyAlignment="1">
      <alignment horizontal="left" vertical="center"/>
    </xf>
    <xf numFmtId="0" fontId="44" fillId="18" borderId="10" xfId="0" applyFont="1" applyFill="1" applyBorder="1" applyAlignment="1">
      <alignment horizontal="center" vertical="center" wrapText="1"/>
    </xf>
    <xf numFmtId="0" fontId="80" fillId="18" borderId="10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0" fontId="22" fillId="21" borderId="10" xfId="0" applyNumberFormat="1" applyFont="1" applyFill="1" applyBorder="1"/>
    <xf numFmtId="0" fontId="20" fillId="21" borderId="10" xfId="0" applyFont="1" applyFill="1" applyBorder="1" applyAlignment="1">
      <alignment wrapText="1"/>
    </xf>
    <xf numFmtId="4" fontId="22" fillId="0" borderId="10" xfId="0" applyNumberFormat="1" applyFont="1" applyBorder="1"/>
    <xf numFmtId="4" fontId="20" fillId="0" borderId="11" xfId="0" applyNumberFormat="1" applyFont="1" applyBorder="1"/>
    <xf numFmtId="4" fontId="20" fillId="0" borderId="17" xfId="0" applyNumberFormat="1" applyFont="1" applyBorder="1"/>
    <xf numFmtId="0" fontId="25" fillId="0" borderId="0" xfId="0" applyFont="1"/>
    <xf numFmtId="4" fontId="20" fillId="0" borderId="10" xfId="0" applyNumberFormat="1" applyFont="1" applyFill="1" applyBorder="1"/>
    <xf numFmtId="4" fontId="20" fillId="0" borderId="17" xfId="0" applyNumberFormat="1" applyFont="1" applyFill="1" applyBorder="1"/>
    <xf numFmtId="0" fontId="22" fillId="0" borderId="10" xfId="0" applyNumberFormat="1" applyFont="1" applyBorder="1"/>
    <xf numFmtId="0" fontId="22" fillId="18" borderId="13" xfId="0" applyFont="1" applyFill="1" applyBorder="1" applyAlignment="1">
      <alignment horizontal="center" vertical="center" wrapText="1"/>
    </xf>
    <xf numFmtId="4" fontId="29" fillId="0" borderId="26" xfId="0" applyNumberFormat="1" applyFont="1" applyFill="1" applyBorder="1"/>
    <xf numFmtId="4" fontId="29" fillId="0" borderId="27" xfId="0" applyNumberFormat="1" applyFont="1" applyFill="1" applyBorder="1"/>
    <xf numFmtId="4" fontId="44" fillId="0" borderId="21" xfId="0" applyNumberFormat="1" applyFont="1" applyFill="1" applyBorder="1"/>
    <xf numFmtId="4" fontId="31" fillId="20" borderId="26" xfId="0" applyNumberFormat="1" applyFont="1" applyFill="1" applyBorder="1"/>
    <xf numFmtId="4" fontId="31" fillId="20" borderId="21" xfId="0" applyNumberFormat="1" applyFont="1" applyFill="1" applyBorder="1"/>
    <xf numFmtId="0" fontId="22" fillId="1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82" fillId="0" borderId="0" xfId="0" applyFont="1"/>
    <xf numFmtId="4" fontId="83" fillId="0" borderId="0" xfId="0" applyNumberFormat="1" applyFont="1" applyBorder="1"/>
    <xf numFmtId="4" fontId="84" fillId="0" borderId="0" xfId="0" applyNumberFormat="1" applyFont="1"/>
    <xf numFmtId="4" fontId="84" fillId="0" borderId="0" xfId="0" applyNumberFormat="1" applyFont="1" applyBorder="1"/>
    <xf numFmtId="0" fontId="85" fillId="0" borderId="0" xfId="0" applyFont="1"/>
    <xf numFmtId="0" fontId="82" fillId="0" borderId="0" xfId="0" applyFont="1" applyBorder="1"/>
    <xf numFmtId="0" fontId="86" fillId="0" borderId="0" xfId="0" applyFont="1" applyBorder="1"/>
    <xf numFmtId="0" fontId="22" fillId="18" borderId="15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wrapText="1"/>
    </xf>
    <xf numFmtId="4" fontId="57" fillId="0" borderId="10" xfId="0" applyNumberFormat="1" applyFont="1" applyFill="1" applyBorder="1"/>
    <xf numFmtId="2" fontId="20" fillId="16" borderId="10" xfId="0" applyNumberFormat="1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right"/>
    </xf>
    <xf numFmtId="2" fontId="20" fillId="16" borderId="10" xfId="0" applyNumberFormat="1" applyFont="1" applyFill="1" applyBorder="1" applyAlignment="1">
      <alignment wrapText="1"/>
    </xf>
    <xf numFmtId="2" fontId="20" fillId="0" borderId="10" xfId="0" applyNumberFormat="1" applyFont="1" applyBorder="1" applyAlignment="1">
      <alignment horizontal="left"/>
    </xf>
    <xf numFmtId="2" fontId="20" fillId="0" borderId="10" xfId="0" applyNumberFormat="1" applyFont="1" applyBorder="1" applyAlignment="1">
      <alignment wrapText="1"/>
    </xf>
    <xf numFmtId="4" fontId="87" fillId="0" borderId="10" xfId="0" applyNumberFormat="1" applyFont="1" applyFill="1" applyBorder="1"/>
    <xf numFmtId="0" fontId="21" fillId="0" borderId="1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20" borderId="10" xfId="0" applyFont="1" applyFill="1" applyBorder="1" applyAlignment="1">
      <alignment wrapText="1"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" fontId="57" fillId="0" borderId="13" xfId="0" applyNumberFormat="1" applyFont="1" applyBorder="1"/>
    <xf numFmtId="4" fontId="56" fillId="0" borderId="13" xfId="0" applyNumberFormat="1" applyFont="1" applyBorder="1"/>
    <xf numFmtId="4" fontId="20" fillId="16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" fontId="20" fillId="21" borderId="10" xfId="0" applyNumberFormat="1" applyFont="1" applyFill="1" applyBorder="1" applyAlignment="1">
      <alignment wrapText="1"/>
    </xf>
    <xf numFmtId="4" fontId="88" fillId="0" borderId="10" xfId="0" applyNumberFormat="1" applyFont="1" applyBorder="1"/>
    <xf numFmtId="0" fontId="20" fillId="16" borderId="10" xfId="0" applyFont="1" applyFill="1" applyBorder="1" applyAlignment="1">
      <alignment horizontal="left" wrapText="1"/>
    </xf>
    <xf numFmtId="0" fontId="20" fillId="0" borderId="10" xfId="0" applyNumberFormat="1" applyFont="1" applyFill="1" applyBorder="1"/>
    <xf numFmtId="4" fontId="20" fillId="0" borderId="11" xfId="0" applyNumberFormat="1" applyFont="1" applyFill="1" applyBorder="1"/>
    <xf numFmtId="0" fontId="24" fillId="0" borderId="0" xfId="0" applyFont="1" applyFill="1"/>
    <xf numFmtId="0" fontId="20" fillId="16" borderId="10" xfId="0" applyFont="1" applyFill="1" applyBorder="1" applyAlignment="1">
      <alignment wrapText="1"/>
    </xf>
    <xf numFmtId="0" fontId="20" fillId="0" borderId="21" xfId="0" applyFont="1" applyBorder="1" applyAlignment="1">
      <alignment wrapText="1"/>
    </xf>
    <xf numFmtId="0" fontId="89" fillId="0" borderId="0" xfId="0" applyFont="1" applyBorder="1"/>
    <xf numFmtId="4" fontId="20" fillId="0" borderId="10" xfId="0" applyNumberFormat="1" applyFont="1" applyBorder="1" applyAlignment="1">
      <alignment wrapText="1"/>
    </xf>
    <xf numFmtId="0" fontId="20" fillId="16" borderId="10" xfId="0" applyFont="1" applyFill="1" applyBorder="1" applyAlignment="1">
      <alignment horizontal="right" wrapText="1"/>
    </xf>
    <xf numFmtId="0" fontId="20" fillId="16" borderId="10" xfId="0" applyFont="1" applyFill="1" applyBorder="1"/>
    <xf numFmtId="0" fontId="21" fillId="16" borderId="10" xfId="0" applyFont="1" applyFill="1" applyBorder="1" applyAlignment="1">
      <alignment horizontal="right"/>
    </xf>
    <xf numFmtId="0" fontId="22" fillId="22" borderId="10" xfId="0" applyFont="1" applyFill="1" applyBorder="1" applyAlignment="1">
      <alignment wrapText="1"/>
    </xf>
    <xf numFmtId="4" fontId="88" fillId="0" borderId="10" xfId="0" applyNumberFormat="1" applyFont="1" applyFill="1" applyBorder="1"/>
    <xf numFmtId="0" fontId="90" fillId="0" borderId="18" xfId="0" applyFont="1" applyBorder="1" applyAlignment="1">
      <alignment vertical="top"/>
    </xf>
    <xf numFmtId="4" fontId="82" fillId="0" borderId="0" xfId="0" applyNumberFormat="1" applyFont="1"/>
    <xf numFmtId="0" fontId="91" fillId="0" borderId="18" xfId="0" applyFont="1" applyBorder="1" applyAlignment="1">
      <alignment vertical="top" wrapText="1"/>
    </xf>
    <xf numFmtId="0" fontId="20" fillId="0" borderId="10" xfId="0" applyNumberFormat="1" applyFont="1" applyBorder="1"/>
    <xf numFmtId="0" fontId="92" fillId="0" borderId="0" xfId="0" applyFont="1"/>
    <xf numFmtId="0" fontId="93" fillId="0" borderId="0" xfId="0" applyFont="1" applyBorder="1"/>
    <xf numFmtId="0" fontId="40" fillId="0" borderId="18" xfId="0" applyFont="1" applyBorder="1" applyAlignment="1"/>
    <xf numFmtId="0" fontId="94" fillId="0" borderId="0" xfId="0" applyFont="1"/>
    <xf numFmtId="4" fontId="20" fillId="0" borderId="12" xfId="0" applyNumberFormat="1" applyFont="1" applyBorder="1"/>
    <xf numFmtId="0" fontId="23" fillId="0" borderId="10" xfId="0" applyFont="1" applyBorder="1" applyAlignment="1">
      <alignment horizontal="center"/>
    </xf>
    <xf numFmtId="4" fontId="22" fillId="20" borderId="10" xfId="0" applyNumberFormat="1" applyFont="1" applyFill="1" applyBorder="1"/>
    <xf numFmtId="0" fontId="24" fillId="0" borderId="0" xfId="0" applyFont="1" applyBorder="1"/>
    <xf numFmtId="4" fontId="20" fillId="0" borderId="0" xfId="0" applyNumberFormat="1" applyFont="1" applyBorder="1"/>
    <xf numFmtId="4" fontId="24" fillId="0" borderId="0" xfId="0" applyNumberFormat="1" applyFont="1"/>
    <xf numFmtId="4" fontId="20" fillId="0" borderId="0" xfId="0" applyNumberFormat="1" applyFont="1"/>
    <xf numFmtId="4" fontId="20" fillId="0" borderId="14" xfId="0" applyNumberFormat="1" applyFont="1" applyBorder="1"/>
    <xf numFmtId="4" fontId="22" fillId="22" borderId="10" xfId="0" applyNumberFormat="1" applyFont="1" applyFill="1" applyBorder="1"/>
    <xf numFmtId="4" fontId="22" fillId="0" borderId="0" xfId="0" applyNumberFormat="1" applyFont="1"/>
    <xf numFmtId="4" fontId="20" fillId="0" borderId="10" xfId="0" applyNumberFormat="1" applyFont="1" applyBorder="1" applyAlignment="1">
      <alignment horizontal="right" vertical="center"/>
    </xf>
    <xf numFmtId="4" fontId="22" fillId="20" borderId="10" xfId="0" applyNumberFormat="1" applyFont="1" applyFill="1" applyBorder="1" applyAlignment="1">
      <alignment wrapText="1"/>
    </xf>
    <xf numFmtId="4" fontId="20" fillId="0" borderId="21" xfId="0" applyNumberFormat="1" applyFont="1" applyFill="1" applyBorder="1"/>
    <xf numFmtId="4" fontId="20" fillId="0" borderId="15" xfId="0" applyNumberFormat="1" applyFont="1" applyBorder="1"/>
    <xf numFmtId="4" fontId="23" fillId="0" borderId="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/>
    </xf>
    <xf numFmtId="0" fontId="94" fillId="0" borderId="0" xfId="0" applyFont="1" applyBorder="1"/>
    <xf numFmtId="4" fontId="95" fillId="0" borderId="10" xfId="0" applyNumberFormat="1" applyFont="1" applyBorder="1"/>
    <xf numFmtId="0" fontId="47" fillId="0" borderId="0" xfId="0" applyFont="1"/>
    <xf numFmtId="4" fontId="56" fillId="0" borderId="17" xfId="0" applyNumberFormat="1" applyFont="1" applyFill="1" applyBorder="1"/>
    <xf numFmtId="4" fontId="23" fillId="0" borderId="0" xfId="0" applyNumberFormat="1" applyFont="1"/>
    <xf numFmtId="0" fontId="94" fillId="0" borderId="18" xfId="0" applyFont="1" applyBorder="1"/>
    <xf numFmtId="4" fontId="72" fillId="18" borderId="25" xfId="0" applyNumberFormat="1" applyFont="1" applyFill="1" applyBorder="1"/>
    <xf numFmtId="4" fontId="72" fillId="18" borderId="16" xfId="0" applyNumberFormat="1" applyFont="1" applyFill="1" applyBorder="1"/>
    <xf numFmtId="0" fontId="30" fillId="23" borderId="11" xfId="0" applyFont="1" applyFill="1" applyBorder="1" applyAlignment="1">
      <alignment horizontal="center"/>
    </xf>
    <xf numFmtId="4" fontId="31" fillId="20" borderId="28" xfId="0" applyNumberFormat="1" applyFont="1" applyFill="1" applyBorder="1"/>
    <xf numFmtId="4" fontId="31" fillId="18" borderId="15" xfId="0" applyNumberFormat="1" applyFont="1" applyFill="1" applyBorder="1" applyAlignment="1">
      <alignment horizontal="right"/>
    </xf>
    <xf numFmtId="4" fontId="31" fillId="18" borderId="16" xfId="0" applyNumberFormat="1" applyFont="1" applyFill="1" applyBorder="1" applyAlignment="1">
      <alignment horizontal="right"/>
    </xf>
    <xf numFmtId="0" fontId="29" fillId="0" borderId="14" xfId="0" applyFont="1" applyBorder="1" applyAlignment="1">
      <alignment wrapText="1"/>
    </xf>
    <xf numFmtId="0" fontId="29" fillId="0" borderId="20" xfId="0" applyFont="1" applyBorder="1"/>
    <xf numFmtId="4" fontId="40" fillId="0" borderId="0" xfId="0" applyNumberFormat="1" applyFont="1" applyFill="1"/>
    <xf numFmtId="4" fontId="24" fillId="0" borderId="0" xfId="0" applyNumberFormat="1" applyFont="1" applyFill="1"/>
    <xf numFmtId="4" fontId="20" fillId="0" borderId="10" xfId="0" applyNumberFormat="1" applyFont="1" applyFill="1" applyBorder="1" applyAlignment="1">
      <alignment wrapText="1"/>
    </xf>
    <xf numFmtId="4" fontId="20" fillId="0" borderId="11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0" fontId="55" fillId="0" borderId="0" xfId="0" applyFont="1" applyFill="1"/>
    <xf numFmtId="0" fontId="20" fillId="0" borderId="0" xfId="0" applyFont="1" applyFill="1"/>
    <xf numFmtId="4" fontId="20" fillId="0" borderId="15" xfId="0" applyNumberFormat="1" applyFont="1" applyFill="1" applyBorder="1"/>
    <xf numFmtId="4" fontId="29" fillId="0" borderId="16" xfId="0" applyNumberFormat="1" applyFont="1" applyFill="1" applyBorder="1"/>
    <xf numFmtId="4" fontId="20" fillId="0" borderId="16" xfId="0" applyNumberFormat="1" applyFont="1" applyFill="1" applyBorder="1"/>
    <xf numFmtId="0" fontId="61" fillId="0" borderId="18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9" fillId="18" borderId="10" xfId="0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0" fontId="31" fillId="18" borderId="28" xfId="0" applyFont="1" applyFill="1" applyBorder="1" applyAlignment="1">
      <alignment horizontal="center" vertical="center" wrapText="1"/>
    </xf>
    <xf numFmtId="0" fontId="31" fillId="18" borderId="29" xfId="0" applyFont="1" applyFill="1" applyBorder="1" applyAlignment="1">
      <alignment horizontal="center" vertical="center" wrapText="1"/>
    </xf>
    <xf numFmtId="0" fontId="31" fillId="18" borderId="21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22" fillId="18" borderId="21" xfId="0" applyFont="1" applyFill="1" applyBorder="1" applyAlignment="1">
      <alignment horizontal="center" vertical="center" wrapText="1"/>
    </xf>
    <xf numFmtId="0" fontId="96" fillId="0" borderId="0" xfId="0" applyFont="1"/>
    <xf numFmtId="0" fontId="97" fillId="0" borderId="0" xfId="0" applyFont="1"/>
    <xf numFmtId="0" fontId="98" fillId="0" borderId="0" xfId="0" applyFont="1"/>
  </cellXfs>
  <cellStyles count="8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 xr:uid="{00000000-0005-0000-0000-00003E000000}"/>
    <cellStyle name="Neutrální" xfId="64" builtinId="28" customBuiltin="1"/>
    <cellStyle name="Normální" xfId="0" builtinId="0"/>
    <cellStyle name="Note" xfId="65" xr:uid="{00000000-0005-0000-0000-000041000000}"/>
    <cellStyle name="Output" xfId="66" xr:uid="{00000000-0005-0000-0000-000042000000}"/>
    <cellStyle name="Poznámka" xfId="67" builtinId="10" customBuiltin="1"/>
    <cellStyle name="Propojená buňka" xfId="68" builtinId="24" customBuiltin="1"/>
    <cellStyle name="Správně" xfId="69" builtinId="26" customBuiltin="1"/>
    <cellStyle name="Špatně" xfId="53" builtinId="27" customBuiltin="1"/>
    <cellStyle name="Text upozornění" xfId="70" builtinId="11" customBuiltin="1"/>
    <cellStyle name="Title" xfId="71" xr:uid="{00000000-0005-0000-0000-000047000000}"/>
    <cellStyle name="Total" xfId="72" xr:uid="{00000000-0005-0000-0000-000048000000}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 xr:uid="{00000000-0005-0000-0000-00004D000000}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  <color rgb="FFFF5050"/>
      <color rgb="FFCC00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BD0B-9F94-4F62-A29A-913EA15477CC}">
  <dimension ref="A3:A28"/>
  <sheetViews>
    <sheetView tabSelected="1" workbookViewId="0">
      <selection activeCell="D25" sqref="D25"/>
    </sheetView>
  </sheetViews>
  <sheetFormatPr defaultRowHeight="12.75" x14ac:dyDescent="0.2"/>
  <cols>
    <col min="1" max="8" width="9.140625" style="2"/>
    <col min="9" max="9" width="11.5703125" style="2" customWidth="1"/>
    <col min="10" max="16384" width="9.140625" style="2"/>
  </cols>
  <sheetData>
    <row r="3" spans="1:1" s="418" customFormat="1" ht="31.5" x14ac:dyDescent="0.5">
      <c r="A3" s="418" t="s">
        <v>426</v>
      </c>
    </row>
    <row r="7" spans="1:1" s="419" customFormat="1" ht="18.75" x14ac:dyDescent="0.3">
      <c r="A7" s="419" t="s">
        <v>427</v>
      </c>
    </row>
    <row r="8" spans="1:1" s="419" customFormat="1" ht="18.75" x14ac:dyDescent="0.3">
      <c r="A8" s="419" t="s">
        <v>428</v>
      </c>
    </row>
    <row r="9" spans="1:1" s="419" customFormat="1" ht="18.75" x14ac:dyDescent="0.3">
      <c r="A9" s="419" t="s">
        <v>429</v>
      </c>
    </row>
    <row r="10" spans="1:1" ht="18.75" x14ac:dyDescent="0.3">
      <c r="A10" s="419" t="s">
        <v>430</v>
      </c>
    </row>
    <row r="11" spans="1:1" ht="18.75" x14ac:dyDescent="0.3">
      <c r="A11" s="419"/>
    </row>
    <row r="13" spans="1:1" ht="18.75" x14ac:dyDescent="0.3">
      <c r="A13" s="419" t="s">
        <v>431</v>
      </c>
    </row>
    <row r="14" spans="1:1" ht="18.75" x14ac:dyDescent="0.3">
      <c r="A14" s="419" t="s">
        <v>432</v>
      </c>
    </row>
    <row r="15" spans="1:1" ht="18.75" x14ac:dyDescent="0.3">
      <c r="A15" s="419" t="s">
        <v>433</v>
      </c>
    </row>
    <row r="16" spans="1:1" ht="18.75" x14ac:dyDescent="0.3">
      <c r="A16" s="419" t="s">
        <v>434</v>
      </c>
    </row>
    <row r="18" spans="1:1" ht="18.75" x14ac:dyDescent="0.3">
      <c r="A18" s="419"/>
    </row>
    <row r="19" spans="1:1" s="419" customFormat="1" ht="18.75" x14ac:dyDescent="0.3">
      <c r="A19" s="419" t="s">
        <v>435</v>
      </c>
    </row>
    <row r="20" spans="1:1" ht="18.75" x14ac:dyDescent="0.3">
      <c r="A20" s="419" t="s">
        <v>436</v>
      </c>
    </row>
    <row r="21" spans="1:1" ht="18.75" x14ac:dyDescent="0.3">
      <c r="A21" s="419" t="s">
        <v>437</v>
      </c>
    </row>
    <row r="24" spans="1:1" s="420" customFormat="1" ht="15.75" x14ac:dyDescent="0.25">
      <c r="A24" s="2"/>
    </row>
    <row r="25" spans="1:1" ht="15.75" x14ac:dyDescent="0.25">
      <c r="A25" s="420"/>
    </row>
    <row r="27" spans="1:1" s="420" customFormat="1" ht="15.75" x14ac:dyDescent="0.25">
      <c r="A27" s="2"/>
    </row>
    <row r="28" spans="1:1" ht="15.75" x14ac:dyDescent="0.25">
      <c r="A28" s="42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8"/>
  <sheetViews>
    <sheetView zoomScale="110" zoomScaleNormal="110" zoomScaleSheetLayoutView="11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5.28515625" style="191" customWidth="1"/>
    <col min="2" max="2" width="7.7109375" style="191" customWidth="1"/>
    <col min="3" max="3" width="51.28515625" style="191" customWidth="1"/>
    <col min="4" max="4" width="13.7109375" style="192" customWidth="1"/>
    <col min="5" max="5" width="13.7109375" style="191" customWidth="1"/>
    <col min="6" max="6" width="13.7109375" style="193" customWidth="1"/>
    <col min="7" max="7" width="14.28515625" style="191" customWidth="1"/>
    <col min="8" max="8" width="13.7109375" style="191" customWidth="1"/>
    <col min="9" max="16384" width="9.140625" style="191"/>
  </cols>
  <sheetData>
    <row r="1" spans="1:10" hidden="1" x14ac:dyDescent="0.2">
      <c r="A1" s="190" t="s">
        <v>136</v>
      </c>
      <c r="C1" s="190"/>
    </row>
    <row r="2" spans="1:10" ht="16.5" hidden="1" customHeight="1" x14ac:dyDescent="0.3">
      <c r="A2" s="194" t="s">
        <v>137</v>
      </c>
      <c r="C2" s="190"/>
    </row>
    <row r="3" spans="1:10" ht="12.75" hidden="1" customHeight="1" x14ac:dyDescent="0.2">
      <c r="A3" s="195" t="s">
        <v>114</v>
      </c>
      <c r="C3" s="190"/>
    </row>
    <row r="4" spans="1:10" ht="12.75" hidden="1" customHeight="1" x14ac:dyDescent="0.2">
      <c r="A4" s="196" t="s">
        <v>115</v>
      </c>
      <c r="B4" s="197" t="s">
        <v>116</v>
      </c>
      <c r="C4" s="190"/>
    </row>
    <row r="5" spans="1:10" x14ac:dyDescent="0.2">
      <c r="A5" s="4" t="s">
        <v>418</v>
      </c>
      <c r="B5" s="197"/>
      <c r="C5" s="198"/>
      <c r="D5" s="199" t="s">
        <v>182</v>
      </c>
      <c r="E5" s="6" t="s">
        <v>138</v>
      </c>
      <c r="F5" s="200" t="s">
        <v>138</v>
      </c>
      <c r="G5" s="6" t="s">
        <v>209</v>
      </c>
      <c r="H5" s="317" t="s">
        <v>208</v>
      </c>
    </row>
    <row r="6" spans="1:10" s="201" customFormat="1" x14ac:dyDescent="0.2">
      <c r="D6" s="202" t="s">
        <v>108</v>
      </c>
      <c r="E6" s="203" t="s">
        <v>1</v>
      </c>
      <c r="F6" s="204" t="s">
        <v>1</v>
      </c>
      <c r="G6" s="390" t="s">
        <v>196</v>
      </c>
      <c r="H6" s="205" t="s">
        <v>1</v>
      </c>
    </row>
    <row r="7" spans="1:10" s="208" customFormat="1" ht="69.75" customHeight="1" x14ac:dyDescent="0.2">
      <c r="A7" s="206" t="s">
        <v>83</v>
      </c>
      <c r="B7" s="206" t="s">
        <v>42</v>
      </c>
      <c r="C7" s="207" t="s">
        <v>43</v>
      </c>
      <c r="D7" s="297" t="s">
        <v>207</v>
      </c>
      <c r="E7" s="316" t="s">
        <v>420</v>
      </c>
      <c r="F7" s="298" t="s">
        <v>421</v>
      </c>
      <c r="G7" s="299" t="s">
        <v>417</v>
      </c>
      <c r="H7" s="300" t="s">
        <v>422</v>
      </c>
    </row>
    <row r="8" spans="1:10" s="208" customFormat="1" x14ac:dyDescent="0.2">
      <c r="A8" s="209"/>
      <c r="B8" s="209"/>
      <c r="C8" s="210"/>
      <c r="D8" s="211"/>
      <c r="E8" s="212"/>
      <c r="F8" s="213"/>
      <c r="G8" s="212"/>
      <c r="H8" s="212"/>
    </row>
    <row r="9" spans="1:10" s="201" customFormat="1" x14ac:dyDescent="0.2">
      <c r="A9" s="214" t="s">
        <v>44</v>
      </c>
      <c r="B9" s="215"/>
      <c r="C9" s="216" t="s">
        <v>45</v>
      </c>
      <c r="D9" s="217"/>
      <c r="E9" s="215"/>
      <c r="F9" s="218"/>
      <c r="G9" s="219"/>
      <c r="H9" s="220"/>
    </row>
    <row r="10" spans="1:10" s="201" customFormat="1" x14ac:dyDescent="0.2">
      <c r="A10" s="221"/>
      <c r="B10" s="222">
        <v>1111</v>
      </c>
      <c r="C10" s="223" t="s">
        <v>51</v>
      </c>
      <c r="D10" s="224">
        <v>24405086.899999999</v>
      </c>
      <c r="E10" s="225">
        <v>26268</v>
      </c>
      <c r="F10" s="226">
        <v>26268</v>
      </c>
      <c r="G10" s="227">
        <v>22665423.41</v>
      </c>
      <c r="H10" s="228">
        <v>30581</v>
      </c>
    </row>
    <row r="11" spans="1:10" s="201" customFormat="1" x14ac:dyDescent="0.2">
      <c r="A11" s="221"/>
      <c r="B11" s="222">
        <v>1112</v>
      </c>
      <c r="C11" s="223" t="s">
        <v>8</v>
      </c>
      <c r="D11" s="224">
        <v>1185010.02</v>
      </c>
      <c r="E11" s="225">
        <v>700</v>
      </c>
      <c r="F11" s="226">
        <v>700</v>
      </c>
      <c r="G11" s="227">
        <v>378240.06</v>
      </c>
      <c r="H11" s="228">
        <v>722</v>
      </c>
    </row>
    <row r="12" spans="1:10" s="201" customFormat="1" x14ac:dyDescent="0.2">
      <c r="A12" s="229"/>
      <c r="B12" s="229">
        <v>1113</v>
      </c>
      <c r="C12" s="230" t="s">
        <v>32</v>
      </c>
      <c r="D12" s="224">
        <v>2200166.16</v>
      </c>
      <c r="E12" s="225">
        <v>2170</v>
      </c>
      <c r="F12" s="226">
        <v>2170</v>
      </c>
      <c r="G12" s="227">
        <v>2111386.6</v>
      </c>
      <c r="H12" s="228">
        <v>2337</v>
      </c>
    </row>
    <row r="13" spans="1:10" s="201" customFormat="1" x14ac:dyDescent="0.2">
      <c r="A13" s="221"/>
      <c r="B13" s="222">
        <v>1121</v>
      </c>
      <c r="C13" s="223" t="s">
        <v>74</v>
      </c>
      <c r="D13" s="224">
        <v>23123971.039999999</v>
      </c>
      <c r="E13" s="225">
        <v>23377</v>
      </c>
      <c r="F13" s="226">
        <v>23377</v>
      </c>
      <c r="G13" s="227">
        <v>19425324.640000001</v>
      </c>
      <c r="H13" s="228">
        <v>24197</v>
      </c>
    </row>
    <row r="14" spans="1:10" s="201" customFormat="1" x14ac:dyDescent="0.2">
      <c r="A14" s="221"/>
      <c r="B14" s="222">
        <v>1122</v>
      </c>
      <c r="C14" s="223" t="s">
        <v>72</v>
      </c>
      <c r="D14" s="224">
        <v>390830</v>
      </c>
      <c r="E14" s="225"/>
      <c r="F14" s="226">
        <v>571</v>
      </c>
      <c r="G14" s="227">
        <v>571140</v>
      </c>
      <c r="H14" s="231">
        <v>371</v>
      </c>
    </row>
    <row r="15" spans="1:10" s="201" customFormat="1" x14ac:dyDescent="0.2">
      <c r="A15" s="229"/>
      <c r="B15" s="229">
        <v>1211</v>
      </c>
      <c r="C15" s="230" t="s">
        <v>76</v>
      </c>
      <c r="D15" s="224">
        <v>47507509.609999999</v>
      </c>
      <c r="E15" s="225">
        <v>54747</v>
      </c>
      <c r="F15" s="226">
        <v>54747</v>
      </c>
      <c r="G15" s="227">
        <v>45113928.609999999</v>
      </c>
      <c r="H15" s="228">
        <v>57988</v>
      </c>
      <c r="J15" s="232"/>
    </row>
    <row r="16" spans="1:10" s="201" customFormat="1" x14ac:dyDescent="0.2">
      <c r="A16" s="229"/>
      <c r="B16" s="229">
        <v>1511</v>
      </c>
      <c r="C16" s="230" t="s">
        <v>75</v>
      </c>
      <c r="D16" s="224">
        <v>3593120.28</v>
      </c>
      <c r="E16" s="225">
        <v>3625</v>
      </c>
      <c r="F16" s="226">
        <v>3625</v>
      </c>
      <c r="G16" s="233">
        <v>2994267.55</v>
      </c>
      <c r="H16" s="228">
        <v>3593</v>
      </c>
    </row>
    <row r="17" spans="1:10" s="201" customFormat="1" x14ac:dyDescent="0.2">
      <c r="A17" s="229"/>
      <c r="B17" s="229">
        <v>1334</v>
      </c>
      <c r="C17" s="230" t="s">
        <v>100</v>
      </c>
      <c r="D17" s="224">
        <v>985</v>
      </c>
      <c r="E17" s="225">
        <v>155</v>
      </c>
      <c r="F17" s="226">
        <v>155</v>
      </c>
      <c r="G17" s="227">
        <v>3356</v>
      </c>
      <c r="H17" s="234">
        <v>155</v>
      </c>
      <c r="J17" s="232"/>
    </row>
    <row r="18" spans="1:10" s="201" customFormat="1" x14ac:dyDescent="0.2">
      <c r="A18" s="221"/>
      <c r="B18" s="222">
        <v>1340</v>
      </c>
      <c r="C18" s="235" t="s">
        <v>36</v>
      </c>
      <c r="D18" s="224">
        <v>3844638</v>
      </c>
      <c r="E18" s="225">
        <v>3736</v>
      </c>
      <c r="F18" s="226">
        <v>3736</v>
      </c>
      <c r="G18" s="233">
        <v>3722718</v>
      </c>
      <c r="H18" s="234">
        <v>3736</v>
      </c>
    </row>
    <row r="19" spans="1:10" s="201" customFormat="1" x14ac:dyDescent="0.2">
      <c r="A19" s="221"/>
      <c r="B19" s="222">
        <v>1341</v>
      </c>
      <c r="C19" s="223" t="s">
        <v>34</v>
      </c>
      <c r="D19" s="224">
        <v>245606</v>
      </c>
      <c r="E19" s="225">
        <v>250</v>
      </c>
      <c r="F19" s="226">
        <v>250</v>
      </c>
      <c r="G19" s="233">
        <v>235896</v>
      </c>
      <c r="H19" s="234">
        <v>260</v>
      </c>
      <c r="J19" s="232"/>
    </row>
    <row r="20" spans="1:10" s="201" customFormat="1" ht="15.75" customHeight="1" x14ac:dyDescent="0.2">
      <c r="A20" s="221"/>
      <c r="B20" s="222">
        <v>1343</v>
      </c>
      <c r="C20" s="223" t="s">
        <v>35</v>
      </c>
      <c r="D20" s="224">
        <v>220593</v>
      </c>
      <c r="E20" s="225">
        <v>200</v>
      </c>
      <c r="F20" s="226">
        <v>200</v>
      </c>
      <c r="G20" s="233">
        <v>143243</v>
      </c>
      <c r="H20" s="234">
        <v>300</v>
      </c>
      <c r="I20" s="337"/>
      <c r="J20" s="338"/>
    </row>
    <row r="21" spans="1:10" s="201" customFormat="1" ht="25.5" x14ac:dyDescent="0.2">
      <c r="A21" s="221"/>
      <c r="B21" s="222">
        <v>1356</v>
      </c>
      <c r="C21" s="235" t="s">
        <v>141</v>
      </c>
      <c r="D21" s="224">
        <v>2285975.92</v>
      </c>
      <c r="E21" s="225">
        <v>2300</v>
      </c>
      <c r="F21" s="226">
        <v>2300</v>
      </c>
      <c r="G21" s="236">
        <v>1746349.27</v>
      </c>
      <c r="H21" s="305">
        <v>750</v>
      </c>
      <c r="I21" s="237"/>
    </row>
    <row r="22" spans="1:10" s="201" customFormat="1" x14ac:dyDescent="0.2">
      <c r="A22" s="229"/>
      <c r="B22" s="229">
        <v>1361</v>
      </c>
      <c r="C22" s="238" t="s">
        <v>33</v>
      </c>
      <c r="D22" s="224">
        <v>1365450</v>
      </c>
      <c r="E22" s="225">
        <v>1212</v>
      </c>
      <c r="F22" s="226">
        <v>1212</v>
      </c>
      <c r="G22" s="233">
        <v>976440</v>
      </c>
      <c r="H22" s="234">
        <v>1000</v>
      </c>
    </row>
    <row r="23" spans="1:10" s="201" customFormat="1" x14ac:dyDescent="0.2">
      <c r="A23" s="221"/>
      <c r="B23" s="222">
        <v>1382</v>
      </c>
      <c r="C23" s="223" t="s">
        <v>30</v>
      </c>
      <c r="D23" s="224">
        <v>146879.17000000001</v>
      </c>
      <c r="E23" s="225">
        <v>0</v>
      </c>
      <c r="F23" s="226">
        <v>0</v>
      </c>
      <c r="G23" s="233"/>
      <c r="H23" s="234"/>
    </row>
    <row r="24" spans="1:10" s="201" customFormat="1" x14ac:dyDescent="0.2">
      <c r="A24" s="221"/>
      <c r="B24" s="222">
        <v>1383</v>
      </c>
      <c r="C24" s="223" t="s">
        <v>2</v>
      </c>
      <c r="D24" s="224">
        <v>1454783.44</v>
      </c>
      <c r="E24" s="225">
        <v>0</v>
      </c>
      <c r="F24" s="226">
        <v>0</v>
      </c>
      <c r="G24" s="233"/>
      <c r="H24" s="234"/>
    </row>
    <row r="25" spans="1:10" s="201" customFormat="1" x14ac:dyDescent="0.2">
      <c r="A25" s="221"/>
      <c r="B25" s="222">
        <v>1381</v>
      </c>
      <c r="C25" s="223" t="s">
        <v>142</v>
      </c>
      <c r="D25" s="224">
        <v>6853077.2300000004</v>
      </c>
      <c r="E25" s="225">
        <v>4500</v>
      </c>
      <c r="F25" s="226">
        <v>4500</v>
      </c>
      <c r="G25" s="236">
        <v>4668329.93</v>
      </c>
      <c r="H25" s="234">
        <v>4500</v>
      </c>
    </row>
    <row r="26" spans="1:10" s="201" customFormat="1" ht="25.5" x14ac:dyDescent="0.2">
      <c r="A26" s="229"/>
      <c r="B26" s="229">
        <v>2451</v>
      </c>
      <c r="C26" s="330" t="s">
        <v>215</v>
      </c>
      <c r="D26" s="224">
        <v>60000</v>
      </c>
      <c r="E26" s="225">
        <v>1800</v>
      </c>
      <c r="F26" s="226">
        <v>0</v>
      </c>
      <c r="G26" s="239"/>
      <c r="H26" s="240"/>
      <c r="I26" s="241"/>
    </row>
    <row r="27" spans="1:10" s="201" customFormat="1" x14ac:dyDescent="0.2">
      <c r="A27" s="214" t="s">
        <v>77</v>
      </c>
      <c r="B27" s="215"/>
      <c r="C27" s="216" t="s">
        <v>14</v>
      </c>
      <c r="D27" s="217"/>
      <c r="E27" s="242"/>
      <c r="F27" s="243"/>
      <c r="G27" s="244"/>
      <c r="H27" s="245"/>
    </row>
    <row r="28" spans="1:10" s="252" customFormat="1" x14ac:dyDescent="0.2">
      <c r="A28" s="246"/>
      <c r="B28" s="247">
        <v>4111</v>
      </c>
      <c r="C28" s="326" t="s">
        <v>210</v>
      </c>
      <c r="D28" s="327">
        <v>30000</v>
      </c>
      <c r="E28" s="249"/>
      <c r="F28" s="250">
        <v>324</v>
      </c>
      <c r="G28" s="236">
        <v>323590</v>
      </c>
      <c r="H28" s="251"/>
    </row>
    <row r="29" spans="1:10" s="252" customFormat="1" x14ac:dyDescent="0.2">
      <c r="A29" s="246"/>
      <c r="B29" s="247">
        <v>4111</v>
      </c>
      <c r="C29" s="326" t="s">
        <v>381</v>
      </c>
      <c r="D29" s="327"/>
      <c r="E29" s="249"/>
      <c r="F29" s="250">
        <v>337</v>
      </c>
      <c r="G29" s="236">
        <v>336860</v>
      </c>
      <c r="H29" s="385"/>
    </row>
    <row r="30" spans="1:10" s="252" customFormat="1" x14ac:dyDescent="0.2">
      <c r="A30" s="246"/>
      <c r="B30" s="247">
        <v>4111</v>
      </c>
      <c r="C30" s="326" t="s">
        <v>371</v>
      </c>
      <c r="D30" s="327">
        <v>271820</v>
      </c>
      <c r="E30" s="249"/>
      <c r="F30" s="250"/>
      <c r="G30" s="236"/>
      <c r="H30" s="251"/>
    </row>
    <row r="31" spans="1:10" s="201" customFormat="1" ht="25.5" x14ac:dyDescent="0.2">
      <c r="A31" s="253"/>
      <c r="B31" s="222">
        <v>4112</v>
      </c>
      <c r="C31" s="223" t="s">
        <v>46</v>
      </c>
      <c r="D31" s="224">
        <v>6559000</v>
      </c>
      <c r="E31" s="225">
        <v>6863</v>
      </c>
      <c r="F31" s="226">
        <v>6863</v>
      </c>
      <c r="G31" s="233">
        <v>5719083</v>
      </c>
      <c r="H31" s="305">
        <v>6863</v>
      </c>
      <c r="I31" s="387"/>
    </row>
    <row r="32" spans="1:10" s="201" customFormat="1" x14ac:dyDescent="0.2">
      <c r="A32" s="253"/>
      <c r="B32" s="222">
        <v>4116</v>
      </c>
      <c r="C32" s="235" t="s">
        <v>64</v>
      </c>
      <c r="D32" s="224">
        <v>150000</v>
      </c>
      <c r="E32" s="225">
        <v>150</v>
      </c>
      <c r="F32" s="226">
        <v>150</v>
      </c>
      <c r="G32" s="233">
        <v>150000</v>
      </c>
      <c r="H32" s="234">
        <v>150</v>
      </c>
      <c r="I32" s="232"/>
    </row>
    <row r="33" spans="1:9" s="201" customFormat="1" x14ac:dyDescent="0.2">
      <c r="A33" s="253"/>
      <c r="B33" s="329">
        <v>4122</v>
      </c>
      <c r="C33" s="235" t="s">
        <v>64</v>
      </c>
      <c r="D33" s="224">
        <v>203334</v>
      </c>
      <c r="E33" s="225"/>
      <c r="F33" s="226">
        <v>50</v>
      </c>
      <c r="G33" s="233">
        <v>50000</v>
      </c>
      <c r="H33" s="234"/>
      <c r="I33" s="232"/>
    </row>
    <row r="34" spans="1:9" s="201" customFormat="1" x14ac:dyDescent="0.2">
      <c r="A34" s="253"/>
      <c r="B34" s="222">
        <v>4116</v>
      </c>
      <c r="C34" s="235" t="s">
        <v>186</v>
      </c>
      <c r="D34" s="224">
        <v>1585000</v>
      </c>
      <c r="E34" s="225"/>
      <c r="F34" s="226">
        <v>1575</v>
      </c>
      <c r="G34" s="233">
        <v>1575000</v>
      </c>
      <c r="H34" s="234"/>
      <c r="I34" s="232"/>
    </row>
    <row r="35" spans="1:9" s="201" customFormat="1" ht="25.5" x14ac:dyDescent="0.2">
      <c r="A35" s="253"/>
      <c r="B35" s="329" t="s">
        <v>214</v>
      </c>
      <c r="C35" s="235" t="s">
        <v>199</v>
      </c>
      <c r="D35" s="224"/>
      <c r="E35" s="225">
        <v>4800</v>
      </c>
      <c r="F35" s="226">
        <v>1600</v>
      </c>
      <c r="G35" s="233">
        <v>1836806.4</v>
      </c>
      <c r="H35" s="234">
        <v>3703</v>
      </c>
      <c r="I35" s="363"/>
    </row>
    <row r="36" spans="1:9" s="201" customFormat="1" x14ac:dyDescent="0.2">
      <c r="A36" s="253"/>
      <c r="B36" s="222">
        <v>4116</v>
      </c>
      <c r="C36" s="235" t="s">
        <v>183</v>
      </c>
      <c r="D36" s="224">
        <v>1025813</v>
      </c>
      <c r="E36" s="225"/>
      <c r="F36" s="226"/>
      <c r="G36" s="233"/>
      <c r="H36" s="234"/>
      <c r="I36" s="232"/>
    </row>
    <row r="37" spans="1:9" s="201" customFormat="1" x14ac:dyDescent="0.2">
      <c r="A37" s="253"/>
      <c r="B37" s="222">
        <v>4116</v>
      </c>
      <c r="C37" s="235" t="s">
        <v>184</v>
      </c>
      <c r="D37" s="224">
        <v>493280</v>
      </c>
      <c r="E37" s="225"/>
      <c r="F37" s="226"/>
      <c r="G37" s="233"/>
      <c r="H37" s="234"/>
      <c r="I37" s="232"/>
    </row>
    <row r="38" spans="1:9" s="201" customFormat="1" x14ac:dyDescent="0.2">
      <c r="A38" s="253"/>
      <c r="B38" s="222">
        <v>4116</v>
      </c>
      <c r="C38" s="235" t="s">
        <v>185</v>
      </c>
      <c r="D38" s="224">
        <v>270986.40000000002</v>
      </c>
      <c r="E38" s="225"/>
      <c r="F38" s="226">
        <v>181</v>
      </c>
      <c r="G38" s="233">
        <v>180657.6</v>
      </c>
      <c r="H38" s="234"/>
      <c r="I38" s="232"/>
    </row>
    <row r="39" spans="1:9" s="201" customFormat="1" x14ac:dyDescent="0.2">
      <c r="A39" s="253"/>
      <c r="B39" s="222">
        <v>4116</v>
      </c>
      <c r="C39" s="328" t="s">
        <v>211</v>
      </c>
      <c r="D39" s="224">
        <v>216196.8</v>
      </c>
      <c r="E39" s="225"/>
      <c r="F39" s="226">
        <v>144</v>
      </c>
      <c r="G39" s="233">
        <v>144131.20000000001</v>
      </c>
      <c r="H39" s="234"/>
      <c r="I39" s="232"/>
    </row>
    <row r="40" spans="1:9" s="201" customFormat="1" x14ac:dyDescent="0.2">
      <c r="A40" s="253"/>
      <c r="B40" s="222">
        <v>4116</v>
      </c>
      <c r="C40" s="235" t="s">
        <v>187</v>
      </c>
      <c r="D40" s="224">
        <v>23000</v>
      </c>
      <c r="E40" s="225">
        <v>0</v>
      </c>
      <c r="F40" s="226">
        <v>0</v>
      </c>
      <c r="G40" s="233">
        <v>0</v>
      </c>
      <c r="H40" s="234"/>
      <c r="I40" s="232"/>
    </row>
    <row r="41" spans="1:9" s="201" customFormat="1" x14ac:dyDescent="0.2">
      <c r="A41" s="253"/>
      <c r="B41" s="222">
        <v>4116</v>
      </c>
      <c r="C41" s="328" t="s">
        <v>213</v>
      </c>
      <c r="D41" s="224">
        <v>473500</v>
      </c>
      <c r="E41" s="225"/>
      <c r="F41" s="226">
        <v>473.5</v>
      </c>
      <c r="G41" s="233">
        <v>473500</v>
      </c>
      <c r="H41" s="234"/>
      <c r="I41" s="232"/>
    </row>
    <row r="42" spans="1:9" s="201" customFormat="1" x14ac:dyDescent="0.2">
      <c r="A42" s="253"/>
      <c r="B42" s="222"/>
      <c r="C42" s="328" t="s">
        <v>228</v>
      </c>
      <c r="D42" s="224"/>
      <c r="E42" s="225"/>
      <c r="F42" s="226"/>
      <c r="G42" s="233"/>
      <c r="H42" s="234">
        <v>1070</v>
      </c>
      <c r="I42" s="232"/>
    </row>
    <row r="43" spans="1:9" s="201" customFormat="1" x14ac:dyDescent="0.2">
      <c r="A43" s="253"/>
      <c r="B43" s="222"/>
      <c r="C43" s="328" t="s">
        <v>366</v>
      </c>
      <c r="D43" s="224"/>
      <c r="E43" s="225"/>
      <c r="F43" s="226"/>
      <c r="G43" s="233"/>
      <c r="H43" s="305">
        <v>557</v>
      </c>
      <c r="I43" s="382"/>
    </row>
    <row r="44" spans="1:9" s="201" customFormat="1" x14ac:dyDescent="0.2">
      <c r="A44" s="253"/>
      <c r="B44" s="222">
        <v>4116</v>
      </c>
      <c r="C44" s="328" t="s">
        <v>212</v>
      </c>
      <c r="D44" s="224">
        <v>171135</v>
      </c>
      <c r="E44" s="225"/>
      <c r="F44" s="226"/>
      <c r="G44" s="233"/>
      <c r="H44" s="234"/>
      <c r="I44" s="382"/>
    </row>
    <row r="45" spans="1:9" s="201" customFormat="1" x14ac:dyDescent="0.2">
      <c r="A45" s="253"/>
      <c r="B45" s="222">
        <v>4116</v>
      </c>
      <c r="C45" s="328" t="s">
        <v>305</v>
      </c>
      <c r="D45" s="224"/>
      <c r="E45" s="225"/>
      <c r="F45" s="226">
        <v>10</v>
      </c>
      <c r="G45" s="233">
        <v>10000</v>
      </c>
      <c r="H45" s="234"/>
      <c r="I45" s="351"/>
    </row>
    <row r="46" spans="1:9" s="201" customFormat="1" ht="38.25" x14ac:dyDescent="0.2">
      <c r="A46" s="253"/>
      <c r="B46" s="222">
        <v>4116</v>
      </c>
      <c r="C46" s="328" t="s">
        <v>293</v>
      </c>
      <c r="D46" s="224"/>
      <c r="E46" s="225"/>
      <c r="F46" s="226">
        <v>64</v>
      </c>
      <c r="G46" s="233">
        <v>64000</v>
      </c>
      <c r="H46" s="234"/>
      <c r="I46" s="351"/>
    </row>
    <row r="47" spans="1:9" s="201" customFormat="1" x14ac:dyDescent="0.2">
      <c r="A47" s="253"/>
      <c r="B47" s="222">
        <v>4116</v>
      </c>
      <c r="C47" s="328" t="s">
        <v>294</v>
      </c>
      <c r="D47" s="224"/>
      <c r="E47" s="225"/>
      <c r="F47" s="226">
        <v>40</v>
      </c>
      <c r="G47" s="233">
        <v>40000</v>
      </c>
      <c r="H47" s="234"/>
      <c r="I47" s="351"/>
    </row>
    <row r="48" spans="1:9" s="201" customFormat="1" x14ac:dyDescent="0.2">
      <c r="A48" s="253"/>
      <c r="B48" s="222">
        <v>4116</v>
      </c>
      <c r="C48" s="328" t="s">
        <v>382</v>
      </c>
      <c r="D48" s="224"/>
      <c r="E48" s="225"/>
      <c r="F48" s="226">
        <v>1100</v>
      </c>
      <c r="G48" s="233">
        <v>1100000</v>
      </c>
      <c r="H48" s="234"/>
      <c r="I48" s="351"/>
    </row>
    <row r="49" spans="1:11" s="201" customFormat="1" ht="25.5" x14ac:dyDescent="0.2">
      <c r="A49" s="253"/>
      <c r="B49" s="222">
        <v>4116</v>
      </c>
      <c r="C49" s="328" t="s">
        <v>383</v>
      </c>
      <c r="D49" s="224"/>
      <c r="E49" s="225"/>
      <c r="F49" s="226">
        <v>1100</v>
      </c>
      <c r="G49" s="233">
        <v>1100000</v>
      </c>
      <c r="H49" s="234"/>
      <c r="I49" s="351"/>
    </row>
    <row r="50" spans="1:11" s="201" customFormat="1" x14ac:dyDescent="0.2">
      <c r="A50" s="253"/>
      <c r="B50" s="329">
        <v>4116</v>
      </c>
      <c r="C50" s="223" t="s">
        <v>204</v>
      </c>
      <c r="D50" s="224"/>
      <c r="E50" s="225">
        <v>4050</v>
      </c>
      <c r="F50" s="226">
        <v>683</v>
      </c>
      <c r="G50" s="233">
        <v>683711.9</v>
      </c>
      <c r="H50" s="234">
        <v>5790</v>
      </c>
      <c r="I50" s="318"/>
    </row>
    <row r="51" spans="1:11" s="201" customFormat="1" x14ac:dyDescent="0.2">
      <c r="A51" s="253"/>
      <c r="B51" s="254"/>
      <c r="C51" s="223" t="s">
        <v>198</v>
      </c>
      <c r="D51" s="224"/>
      <c r="E51" s="225">
        <v>4000</v>
      </c>
      <c r="F51" s="226">
        <v>0</v>
      </c>
      <c r="G51" s="233"/>
      <c r="H51" s="234"/>
      <c r="I51" s="384"/>
    </row>
    <row r="52" spans="1:11" s="201" customFormat="1" x14ac:dyDescent="0.2">
      <c r="A52" s="253"/>
      <c r="B52" s="254"/>
      <c r="C52" s="223" t="s">
        <v>201</v>
      </c>
      <c r="D52" s="224"/>
      <c r="E52" s="225">
        <v>1000</v>
      </c>
      <c r="F52" s="226">
        <v>0</v>
      </c>
      <c r="G52" s="233"/>
      <c r="H52" s="234"/>
    </row>
    <row r="53" spans="1:11" s="201" customFormat="1" x14ac:dyDescent="0.2">
      <c r="A53" s="253"/>
      <c r="B53" s="254"/>
      <c r="C53" s="223" t="s">
        <v>202</v>
      </c>
      <c r="D53" s="224"/>
      <c r="E53" s="225">
        <v>4000</v>
      </c>
      <c r="F53" s="226">
        <v>0</v>
      </c>
      <c r="G53" s="233"/>
      <c r="H53" s="234"/>
      <c r="I53" s="237"/>
    </row>
    <row r="54" spans="1:11" s="201" customFormat="1" x14ac:dyDescent="0.2">
      <c r="A54" s="253"/>
      <c r="B54" s="329">
        <v>4116</v>
      </c>
      <c r="C54" s="330" t="s">
        <v>370</v>
      </c>
      <c r="D54" s="224"/>
      <c r="E54" s="225"/>
      <c r="F54" s="226"/>
      <c r="G54" s="233"/>
      <c r="H54" s="234">
        <v>286</v>
      </c>
      <c r="I54" s="237"/>
    </row>
    <row r="55" spans="1:11" s="201" customFormat="1" x14ac:dyDescent="0.2">
      <c r="A55" s="253"/>
      <c r="B55" s="222">
        <v>4116</v>
      </c>
      <c r="C55" s="330" t="s">
        <v>295</v>
      </c>
      <c r="D55" s="224"/>
      <c r="E55" s="225">
        <v>600</v>
      </c>
      <c r="F55" s="226">
        <v>529</v>
      </c>
      <c r="G55" s="233">
        <v>529471.80000000005</v>
      </c>
      <c r="H55" s="234"/>
    </row>
    <row r="56" spans="1:11" s="201" customFormat="1" x14ac:dyDescent="0.2">
      <c r="A56" s="253"/>
      <c r="B56" s="254"/>
      <c r="C56" s="223" t="s">
        <v>203</v>
      </c>
      <c r="D56" s="224"/>
      <c r="E56" s="225">
        <v>8000</v>
      </c>
      <c r="F56" s="226">
        <v>0</v>
      </c>
      <c r="G56" s="233"/>
      <c r="H56" s="234"/>
    </row>
    <row r="57" spans="1:11" s="201" customFormat="1" x14ac:dyDescent="0.2">
      <c r="A57" s="253"/>
      <c r="B57" s="254"/>
      <c r="C57" s="223" t="s">
        <v>178</v>
      </c>
      <c r="D57" s="224"/>
      <c r="E57" s="225">
        <v>3000</v>
      </c>
      <c r="F57" s="226">
        <v>0</v>
      </c>
      <c r="G57" s="233"/>
      <c r="H57" s="234"/>
    </row>
    <row r="58" spans="1:11" s="201" customFormat="1" x14ac:dyDescent="0.2">
      <c r="A58" s="253"/>
      <c r="B58" s="222">
        <v>4121</v>
      </c>
      <c r="C58" s="223" t="s">
        <v>133</v>
      </c>
      <c r="D58" s="224">
        <v>10693</v>
      </c>
      <c r="E58" s="225">
        <v>0</v>
      </c>
      <c r="F58" s="226">
        <v>7.5</v>
      </c>
      <c r="G58" s="233">
        <v>13089</v>
      </c>
      <c r="H58" s="234"/>
    </row>
    <row r="59" spans="1:11" s="201" customFormat="1" ht="25.5" x14ac:dyDescent="0.2">
      <c r="A59" s="253"/>
      <c r="B59" s="222">
        <v>4122</v>
      </c>
      <c r="C59" s="330" t="s">
        <v>296</v>
      </c>
      <c r="D59" s="224"/>
      <c r="E59" s="225"/>
      <c r="F59" s="226">
        <v>63.5</v>
      </c>
      <c r="G59" s="233">
        <v>31700</v>
      </c>
      <c r="H59" s="234"/>
      <c r="I59" s="255"/>
    </row>
    <row r="60" spans="1:11" s="201" customFormat="1" x14ac:dyDescent="0.2">
      <c r="A60" s="253"/>
      <c r="B60" s="329" t="s">
        <v>214</v>
      </c>
      <c r="C60" s="330" t="s">
        <v>125</v>
      </c>
      <c r="D60" s="224">
        <v>6909705</v>
      </c>
      <c r="E60" s="225"/>
      <c r="F60" s="226"/>
      <c r="G60" s="233"/>
      <c r="H60" s="234"/>
    </row>
    <row r="61" spans="1:11" s="201" customFormat="1" x14ac:dyDescent="0.2">
      <c r="A61" s="354">
        <v>6330</v>
      </c>
      <c r="B61" s="353">
        <v>4140</v>
      </c>
      <c r="C61" s="330" t="s">
        <v>297</v>
      </c>
      <c r="D61" s="224"/>
      <c r="E61" s="225"/>
      <c r="F61" s="226">
        <v>1</v>
      </c>
      <c r="G61" s="233">
        <v>1000</v>
      </c>
      <c r="H61" s="234"/>
      <c r="J61" s="232"/>
    </row>
    <row r="62" spans="1:11" s="201" customFormat="1" x14ac:dyDescent="0.2">
      <c r="A62" s="214" t="s">
        <v>15</v>
      </c>
      <c r="B62" s="215"/>
      <c r="C62" s="216" t="s">
        <v>16</v>
      </c>
      <c r="D62" s="217"/>
      <c r="E62" s="242"/>
      <c r="F62" s="243"/>
      <c r="G62" s="244"/>
      <c r="H62" s="220"/>
    </row>
    <row r="63" spans="1:11" s="201" customFormat="1" x14ac:dyDescent="0.2">
      <c r="A63" s="221">
        <v>1037</v>
      </c>
      <c r="B63" s="222">
        <v>2111</v>
      </c>
      <c r="C63" s="223" t="s">
        <v>37</v>
      </c>
      <c r="D63" s="224">
        <v>2252665</v>
      </c>
      <c r="E63" s="225">
        <v>1600</v>
      </c>
      <c r="F63" s="226">
        <v>1300</v>
      </c>
      <c r="G63" s="233">
        <v>1195166</v>
      </c>
      <c r="H63" s="234">
        <v>1050</v>
      </c>
    </row>
    <row r="64" spans="1:11" s="201" customFormat="1" x14ac:dyDescent="0.2">
      <c r="A64" s="221">
        <v>1037</v>
      </c>
      <c r="B64" s="222">
        <v>2324</v>
      </c>
      <c r="C64" s="223" t="s">
        <v>107</v>
      </c>
      <c r="D64" s="224">
        <v>15278</v>
      </c>
      <c r="E64" s="225"/>
      <c r="F64" s="226"/>
      <c r="G64" s="233"/>
      <c r="H64" s="234"/>
      <c r="J64" s="258"/>
      <c r="K64" s="258"/>
    </row>
    <row r="65" spans="1:11" s="201" customFormat="1" ht="25.5" x14ac:dyDescent="0.2">
      <c r="A65" s="221">
        <v>2143</v>
      </c>
      <c r="B65" s="222">
        <v>2111</v>
      </c>
      <c r="C65" s="330" t="s">
        <v>298</v>
      </c>
      <c r="D65" s="224"/>
      <c r="E65" s="225"/>
      <c r="F65" s="226"/>
      <c r="G65" s="233"/>
      <c r="H65" s="234">
        <v>122</v>
      </c>
      <c r="J65" s="258"/>
      <c r="K65" s="258"/>
    </row>
    <row r="66" spans="1:11" s="201" customFormat="1" ht="25.5" x14ac:dyDescent="0.2">
      <c r="A66" s="221">
        <v>2143</v>
      </c>
      <c r="B66" s="222">
        <v>2112</v>
      </c>
      <c r="C66" s="330" t="s">
        <v>255</v>
      </c>
      <c r="D66" s="224">
        <v>91387</v>
      </c>
      <c r="E66" s="225">
        <v>80</v>
      </c>
      <c r="F66" s="226">
        <v>80</v>
      </c>
      <c r="G66" s="233">
        <v>118190</v>
      </c>
      <c r="H66" s="234">
        <v>80</v>
      </c>
      <c r="J66" s="258"/>
    </row>
    <row r="67" spans="1:11" s="201" customFormat="1" ht="25.5" x14ac:dyDescent="0.2">
      <c r="A67" s="221">
        <v>2169</v>
      </c>
      <c r="B67" s="222">
        <v>2212</v>
      </c>
      <c r="C67" s="330" t="s">
        <v>299</v>
      </c>
      <c r="D67" s="224">
        <v>227000</v>
      </c>
      <c r="E67" s="259"/>
      <c r="F67" s="226">
        <v>10</v>
      </c>
      <c r="G67" s="233">
        <v>24000</v>
      </c>
      <c r="H67" s="234"/>
      <c r="J67" s="258"/>
      <c r="K67" s="258"/>
    </row>
    <row r="68" spans="1:11" s="201" customFormat="1" x14ac:dyDescent="0.2">
      <c r="A68" s="221">
        <v>2212</v>
      </c>
      <c r="B68" s="222">
        <v>2324</v>
      </c>
      <c r="C68" s="223" t="s">
        <v>188</v>
      </c>
      <c r="D68" s="224">
        <v>4050</v>
      </c>
      <c r="E68" s="259"/>
      <c r="F68" s="226"/>
      <c r="G68" s="233"/>
      <c r="H68" s="234"/>
      <c r="J68" s="258"/>
      <c r="K68" s="258"/>
    </row>
    <row r="69" spans="1:11" s="201" customFormat="1" x14ac:dyDescent="0.2">
      <c r="A69" s="221">
        <v>2310</v>
      </c>
      <c r="B69" s="222">
        <v>2133</v>
      </c>
      <c r="C69" s="223" t="s">
        <v>189</v>
      </c>
      <c r="D69" s="224">
        <v>1518</v>
      </c>
      <c r="E69" s="225"/>
      <c r="F69" s="226">
        <v>0.5</v>
      </c>
      <c r="G69" s="233">
        <v>1282</v>
      </c>
      <c r="H69" s="234"/>
      <c r="J69" s="258"/>
      <c r="K69" s="258"/>
    </row>
    <row r="70" spans="1:11" s="201" customFormat="1" x14ac:dyDescent="0.2">
      <c r="A70" s="221">
        <v>3314</v>
      </c>
      <c r="B70" s="260">
        <v>2111.2112000000002</v>
      </c>
      <c r="C70" s="223" t="s">
        <v>106</v>
      </c>
      <c r="D70" s="224">
        <v>174539</v>
      </c>
      <c r="E70" s="225">
        <v>170</v>
      </c>
      <c r="F70" s="226">
        <v>170</v>
      </c>
      <c r="G70" s="233">
        <v>127681</v>
      </c>
      <c r="H70" s="234">
        <v>172</v>
      </c>
      <c r="J70" s="258"/>
    </row>
    <row r="71" spans="1:11" s="201" customFormat="1" x14ac:dyDescent="0.2">
      <c r="A71" s="221">
        <v>3314</v>
      </c>
      <c r="B71" s="222">
        <v>2324</v>
      </c>
      <c r="C71" s="223" t="s">
        <v>130</v>
      </c>
      <c r="D71" s="224">
        <v>9820</v>
      </c>
      <c r="E71" s="225"/>
      <c r="F71" s="226"/>
      <c r="G71" s="233"/>
      <c r="H71" s="234"/>
      <c r="J71" s="258"/>
    </row>
    <row r="72" spans="1:11" s="201" customFormat="1" x14ac:dyDescent="0.2">
      <c r="A72" s="221">
        <v>3315</v>
      </c>
      <c r="B72" s="222">
        <v>2111</v>
      </c>
      <c r="C72" s="330" t="s">
        <v>300</v>
      </c>
      <c r="D72" s="224">
        <v>80405</v>
      </c>
      <c r="E72" s="225">
        <v>80</v>
      </c>
      <c r="F72" s="226">
        <v>80</v>
      </c>
      <c r="G72" s="233">
        <v>72790</v>
      </c>
      <c r="H72" s="234">
        <v>80</v>
      </c>
      <c r="J72" s="258"/>
    </row>
    <row r="73" spans="1:11" s="201" customFormat="1" x14ac:dyDescent="0.2">
      <c r="A73" s="221">
        <v>3315</v>
      </c>
      <c r="B73" s="222">
        <v>2324</v>
      </c>
      <c r="C73" s="330" t="s">
        <v>301</v>
      </c>
      <c r="D73" s="224">
        <v>2922.5</v>
      </c>
      <c r="E73" s="225"/>
      <c r="F73" s="226"/>
      <c r="G73" s="233"/>
      <c r="H73" s="234"/>
      <c r="J73" s="258"/>
    </row>
    <row r="74" spans="1:11" s="201" customFormat="1" x14ac:dyDescent="0.2">
      <c r="A74" s="221">
        <v>3319</v>
      </c>
      <c r="B74" s="329">
        <v>2111</v>
      </c>
      <c r="C74" s="223" t="s">
        <v>38</v>
      </c>
      <c r="D74" s="224">
        <v>1124150</v>
      </c>
      <c r="E74" s="225">
        <v>320</v>
      </c>
      <c r="F74" s="226">
        <v>364</v>
      </c>
      <c r="G74" s="233">
        <v>466554</v>
      </c>
      <c r="H74" s="234">
        <v>400</v>
      </c>
    </row>
    <row r="75" spans="1:11" s="201" customFormat="1" x14ac:dyDescent="0.2">
      <c r="A75" s="221">
        <v>3319</v>
      </c>
      <c r="B75" s="261">
        <v>2119.2321000000002</v>
      </c>
      <c r="C75" s="330" t="s">
        <v>368</v>
      </c>
      <c r="D75" s="224">
        <v>112080</v>
      </c>
      <c r="E75" s="225">
        <v>41</v>
      </c>
      <c r="F75" s="226">
        <f>41+34.5+40</f>
        <v>115.5</v>
      </c>
      <c r="G75" s="233">
        <v>115660</v>
      </c>
      <c r="H75" s="234">
        <v>61</v>
      </c>
    </row>
    <row r="76" spans="1:11" s="201" customFormat="1" x14ac:dyDescent="0.2">
      <c r="A76" s="221">
        <v>3319</v>
      </c>
      <c r="B76" s="222">
        <v>2324</v>
      </c>
      <c r="C76" s="223" t="s">
        <v>110</v>
      </c>
      <c r="D76" s="224">
        <v>85764</v>
      </c>
      <c r="E76" s="225"/>
      <c r="F76" s="226"/>
      <c r="G76" s="233"/>
      <c r="H76" s="234"/>
      <c r="J76" s="258"/>
      <c r="K76" s="258"/>
    </row>
    <row r="77" spans="1:11" s="201" customFormat="1" x14ac:dyDescent="0.2">
      <c r="A77" s="221">
        <v>3319</v>
      </c>
      <c r="B77" s="222">
        <v>2324</v>
      </c>
      <c r="C77" s="330" t="s">
        <v>380</v>
      </c>
      <c r="D77" s="224"/>
      <c r="E77" s="225"/>
      <c r="F77" s="226"/>
      <c r="G77" s="233">
        <v>75033</v>
      </c>
      <c r="H77" s="234"/>
      <c r="J77" s="258"/>
      <c r="K77" s="258"/>
    </row>
    <row r="78" spans="1:11" s="201" customFormat="1" x14ac:dyDescent="0.2">
      <c r="A78" s="221">
        <v>3319</v>
      </c>
      <c r="B78" s="222">
        <v>2324</v>
      </c>
      <c r="C78" s="330" t="s">
        <v>408</v>
      </c>
      <c r="D78" s="224">
        <v>10604</v>
      </c>
      <c r="E78" s="225"/>
      <c r="F78" s="226"/>
      <c r="G78" s="233"/>
      <c r="H78" s="234"/>
      <c r="J78" s="258"/>
      <c r="K78" s="258"/>
    </row>
    <row r="79" spans="1:11" s="201" customFormat="1" ht="14.25" customHeight="1" x14ac:dyDescent="0.2">
      <c r="A79" s="221">
        <v>3322</v>
      </c>
      <c r="B79" s="222">
        <v>2324</v>
      </c>
      <c r="C79" s="223" t="s">
        <v>134</v>
      </c>
      <c r="D79" s="224">
        <v>101599.1</v>
      </c>
      <c r="E79" s="225"/>
      <c r="F79" s="226"/>
      <c r="G79" s="262"/>
      <c r="H79" s="234"/>
    </row>
    <row r="80" spans="1:11" s="201" customFormat="1" ht="27.75" customHeight="1" x14ac:dyDescent="0.2">
      <c r="A80" s="221">
        <v>3349</v>
      </c>
      <c r="B80" s="222">
        <v>2111</v>
      </c>
      <c r="C80" s="223" t="s">
        <v>124</v>
      </c>
      <c r="D80" s="224">
        <v>75895</v>
      </c>
      <c r="E80" s="258">
        <v>80</v>
      </c>
      <c r="F80" s="226">
        <v>80</v>
      </c>
      <c r="G80" s="233">
        <v>123785</v>
      </c>
      <c r="H80" s="234">
        <v>80</v>
      </c>
      <c r="I80" s="406"/>
      <c r="J80" s="407"/>
      <c r="K80" s="263"/>
    </row>
    <row r="81" spans="1:11" s="201" customFormat="1" x14ac:dyDescent="0.2">
      <c r="A81" s="221">
        <v>3429</v>
      </c>
      <c r="B81" s="222">
        <v>2229</v>
      </c>
      <c r="C81" s="330" t="s">
        <v>216</v>
      </c>
      <c r="D81" s="224">
        <v>23889</v>
      </c>
      <c r="E81" s="259"/>
      <c r="F81" s="226">
        <v>49</v>
      </c>
      <c r="G81" s="233">
        <v>48846</v>
      </c>
      <c r="H81" s="234"/>
      <c r="I81" s="406"/>
      <c r="J81" s="407"/>
      <c r="K81" s="263"/>
    </row>
    <row r="82" spans="1:11" s="201" customFormat="1" x14ac:dyDescent="0.2">
      <c r="A82" s="221">
        <v>3429</v>
      </c>
      <c r="B82" s="222">
        <v>2324</v>
      </c>
      <c r="C82" s="223" t="s">
        <v>104</v>
      </c>
      <c r="D82" s="224">
        <v>14820.2</v>
      </c>
      <c r="E82" s="225"/>
      <c r="F82" s="226">
        <v>54</v>
      </c>
      <c r="G82" s="233">
        <v>53887.3</v>
      </c>
      <c r="H82" s="234"/>
      <c r="J82" s="258"/>
      <c r="K82" s="258"/>
    </row>
    <row r="83" spans="1:11" s="201" customFormat="1" ht="31.5" customHeight="1" x14ac:dyDescent="0.2">
      <c r="A83" s="221">
        <v>3612</v>
      </c>
      <c r="B83" s="257" t="s">
        <v>217</v>
      </c>
      <c r="C83" s="223" t="s">
        <v>48</v>
      </c>
      <c r="D83" s="224">
        <v>27564899.48</v>
      </c>
      <c r="E83" s="225">
        <v>26289</v>
      </c>
      <c r="F83" s="226">
        <v>26289</v>
      </c>
      <c r="G83" s="233">
        <v>23125173.190000001</v>
      </c>
      <c r="H83" s="234">
        <v>26301</v>
      </c>
      <c r="J83" s="258"/>
      <c r="K83" s="258"/>
    </row>
    <row r="84" spans="1:11" s="237" customFormat="1" ht="24" x14ac:dyDescent="0.2">
      <c r="A84" s="221">
        <v>3612</v>
      </c>
      <c r="B84" s="222">
        <v>2111</v>
      </c>
      <c r="C84" s="264" t="s">
        <v>101</v>
      </c>
      <c r="D84" s="224">
        <v>3000</v>
      </c>
      <c r="E84" s="225"/>
      <c r="F84" s="226"/>
      <c r="G84" s="233"/>
      <c r="H84" s="234"/>
      <c r="J84" s="265"/>
      <c r="K84" s="265"/>
    </row>
    <row r="85" spans="1:11" x14ac:dyDescent="0.2">
      <c r="A85" s="221">
        <v>3612</v>
      </c>
      <c r="B85" s="222">
        <v>2322</v>
      </c>
      <c r="C85" s="330" t="s">
        <v>218</v>
      </c>
      <c r="D85" s="224">
        <v>63414</v>
      </c>
      <c r="E85" s="225"/>
      <c r="F85" s="226"/>
      <c r="G85" s="233"/>
      <c r="H85" s="234"/>
      <c r="J85" s="258"/>
      <c r="K85" s="258"/>
    </row>
    <row r="86" spans="1:11" s="252" customFormat="1" x14ac:dyDescent="0.2">
      <c r="A86" s="247">
        <v>3613</v>
      </c>
      <c r="B86" s="381">
        <v>2132</v>
      </c>
      <c r="C86" s="248" t="s">
        <v>91</v>
      </c>
      <c r="D86" s="224">
        <v>1671549</v>
      </c>
      <c r="E86" s="225">
        <v>1317</v>
      </c>
      <c r="F86" s="226">
        <v>1382</v>
      </c>
      <c r="G86" s="233">
        <v>1456361</v>
      </c>
      <c r="H86" s="234">
        <v>1306</v>
      </c>
      <c r="J86" s="267"/>
      <c r="K86" s="267"/>
    </row>
    <row r="87" spans="1:11" s="252" customFormat="1" ht="25.5" x14ac:dyDescent="0.2">
      <c r="A87" s="247">
        <v>3613</v>
      </c>
      <c r="B87" s="266">
        <v>2132</v>
      </c>
      <c r="C87" s="248" t="s">
        <v>129</v>
      </c>
      <c r="D87" s="224">
        <v>5930</v>
      </c>
      <c r="E87" s="225">
        <v>7</v>
      </c>
      <c r="F87" s="226">
        <v>7</v>
      </c>
      <c r="G87" s="233">
        <v>8981</v>
      </c>
      <c r="H87" s="234">
        <v>10</v>
      </c>
      <c r="J87" s="267"/>
      <c r="K87" s="267"/>
    </row>
    <row r="88" spans="1:11" s="252" customFormat="1" x14ac:dyDescent="0.2">
      <c r="A88" s="247">
        <v>3613</v>
      </c>
      <c r="B88" s="266">
        <v>2132</v>
      </c>
      <c r="C88" s="326" t="s">
        <v>409</v>
      </c>
      <c r="D88" s="224"/>
      <c r="E88" s="225"/>
      <c r="F88" s="226"/>
      <c r="G88" s="233"/>
      <c r="H88" s="234">
        <v>39</v>
      </c>
      <c r="J88" s="267"/>
      <c r="K88" s="267"/>
    </row>
    <row r="89" spans="1:11" s="252" customFormat="1" x14ac:dyDescent="0.2">
      <c r="A89" s="247">
        <v>3613</v>
      </c>
      <c r="B89" s="266">
        <v>2132</v>
      </c>
      <c r="C89" s="326" t="s">
        <v>302</v>
      </c>
      <c r="D89" s="224">
        <v>9690</v>
      </c>
      <c r="E89" s="225"/>
      <c r="F89" s="226">
        <v>5</v>
      </c>
      <c r="G89" s="233">
        <v>11400</v>
      </c>
      <c r="H89" s="234"/>
      <c r="J89" s="267"/>
      <c r="K89" s="267"/>
    </row>
    <row r="90" spans="1:11" s="252" customFormat="1" x14ac:dyDescent="0.2">
      <c r="A90" s="247">
        <v>3613</v>
      </c>
      <c r="B90" s="266">
        <v>2132</v>
      </c>
      <c r="C90" s="326" t="s">
        <v>303</v>
      </c>
      <c r="D90" s="224">
        <v>19800</v>
      </c>
      <c r="E90" s="225"/>
      <c r="F90" s="226">
        <v>7</v>
      </c>
      <c r="G90" s="233">
        <v>8600</v>
      </c>
      <c r="H90" s="234"/>
      <c r="J90" s="267"/>
      <c r="K90" s="267"/>
    </row>
    <row r="91" spans="1:11" s="252" customFormat="1" ht="13.5" customHeight="1" x14ac:dyDescent="0.2">
      <c r="A91" s="247">
        <v>3613</v>
      </c>
      <c r="B91" s="266">
        <v>2132</v>
      </c>
      <c r="C91" s="248" t="s">
        <v>127</v>
      </c>
      <c r="D91" s="224">
        <v>16400</v>
      </c>
      <c r="E91" s="249">
        <v>18</v>
      </c>
      <c r="F91" s="226">
        <v>18</v>
      </c>
      <c r="G91" s="233">
        <v>40127</v>
      </c>
      <c r="H91" s="234">
        <v>32</v>
      </c>
      <c r="I91" s="348"/>
      <c r="J91" s="267"/>
      <c r="K91" s="267"/>
    </row>
    <row r="92" spans="1:11" s="252" customFormat="1" x14ac:dyDescent="0.2">
      <c r="A92" s="247">
        <v>3613</v>
      </c>
      <c r="B92" s="266">
        <v>2132</v>
      </c>
      <c r="C92" s="248" t="s">
        <v>128</v>
      </c>
      <c r="D92" s="224">
        <v>233390</v>
      </c>
      <c r="E92" s="249">
        <v>150</v>
      </c>
      <c r="F92" s="268">
        <v>150</v>
      </c>
      <c r="G92" s="269">
        <v>265735</v>
      </c>
      <c r="H92" s="234">
        <v>220</v>
      </c>
      <c r="J92" s="267"/>
      <c r="K92" s="267"/>
    </row>
    <row r="93" spans="1:11" s="252" customFormat="1" x14ac:dyDescent="0.2">
      <c r="A93" s="247">
        <v>3613</v>
      </c>
      <c r="B93" s="266">
        <v>2322</v>
      </c>
      <c r="C93" s="248" t="s">
        <v>190</v>
      </c>
      <c r="D93" s="224">
        <v>508214</v>
      </c>
      <c r="E93" s="249"/>
      <c r="F93" s="268"/>
      <c r="G93" s="269"/>
      <c r="H93" s="234"/>
      <c r="J93" s="267"/>
      <c r="K93" s="267"/>
    </row>
    <row r="94" spans="1:11" s="252" customFormat="1" x14ac:dyDescent="0.2">
      <c r="A94" s="247">
        <v>3613</v>
      </c>
      <c r="B94" s="266">
        <v>2324</v>
      </c>
      <c r="C94" s="248" t="s">
        <v>111</v>
      </c>
      <c r="D94" s="224">
        <v>441175.4</v>
      </c>
      <c r="E94" s="249">
        <v>330</v>
      </c>
      <c r="F94" s="226">
        <v>523</v>
      </c>
      <c r="G94" s="233">
        <v>642559.5</v>
      </c>
      <c r="H94" s="234">
        <v>380</v>
      </c>
      <c r="J94" s="267"/>
      <c r="K94" s="267"/>
    </row>
    <row r="95" spans="1:11" s="272" customFormat="1" x14ac:dyDescent="0.2">
      <c r="A95" s="247">
        <v>3632</v>
      </c>
      <c r="B95" s="266">
        <v>2324</v>
      </c>
      <c r="C95" s="248" t="s">
        <v>191</v>
      </c>
      <c r="D95" s="224">
        <v>3900</v>
      </c>
      <c r="E95" s="270"/>
      <c r="F95" s="226">
        <v>4.5</v>
      </c>
      <c r="G95" s="233">
        <v>12305</v>
      </c>
      <c r="H95" s="271"/>
      <c r="J95" s="273"/>
      <c r="K95" s="273"/>
    </row>
    <row r="96" spans="1:11" s="201" customFormat="1" x14ac:dyDescent="0.2">
      <c r="A96" s="221">
        <v>3633</v>
      </c>
      <c r="B96" s="222">
        <v>2133</v>
      </c>
      <c r="C96" s="223" t="s">
        <v>105</v>
      </c>
      <c r="D96" s="224">
        <v>108256</v>
      </c>
      <c r="E96" s="225">
        <v>108</v>
      </c>
      <c r="F96" s="226">
        <v>108</v>
      </c>
      <c r="G96" s="233">
        <v>108255</v>
      </c>
      <c r="H96" s="234">
        <v>118</v>
      </c>
      <c r="J96" s="258"/>
      <c r="K96" s="258"/>
    </row>
    <row r="97" spans="1:11" s="201" customFormat="1" x14ac:dyDescent="0.2">
      <c r="A97" s="221">
        <v>3639</v>
      </c>
      <c r="B97" s="222">
        <v>2119</v>
      </c>
      <c r="C97" s="223" t="s">
        <v>79</v>
      </c>
      <c r="D97" s="224">
        <v>105776</v>
      </c>
      <c r="E97" s="225">
        <v>20</v>
      </c>
      <c r="F97" s="226">
        <v>20</v>
      </c>
      <c r="G97" s="233">
        <v>25445</v>
      </c>
      <c r="H97" s="234">
        <v>20</v>
      </c>
      <c r="J97" s="258"/>
      <c r="K97" s="258"/>
    </row>
    <row r="98" spans="1:11" s="201" customFormat="1" x14ac:dyDescent="0.2">
      <c r="A98" s="221">
        <v>3639</v>
      </c>
      <c r="B98" s="222">
        <v>2131</v>
      </c>
      <c r="C98" s="223" t="s">
        <v>5</v>
      </c>
      <c r="D98" s="224">
        <v>468624</v>
      </c>
      <c r="E98" s="225">
        <v>300</v>
      </c>
      <c r="F98" s="226">
        <v>300</v>
      </c>
      <c r="G98" s="233">
        <v>397848</v>
      </c>
      <c r="H98" s="234">
        <v>320</v>
      </c>
    </row>
    <row r="99" spans="1:11" s="201" customFormat="1" x14ac:dyDescent="0.2">
      <c r="A99" s="221">
        <v>3639</v>
      </c>
      <c r="B99" s="222">
        <v>2229</v>
      </c>
      <c r="C99" s="330" t="s">
        <v>219</v>
      </c>
      <c r="D99" s="224">
        <v>652719</v>
      </c>
      <c r="E99" s="225"/>
      <c r="F99" s="226">
        <v>356</v>
      </c>
      <c r="G99" s="233">
        <v>355542</v>
      </c>
      <c r="H99" s="234"/>
      <c r="J99" s="258"/>
      <c r="K99" s="258"/>
    </row>
    <row r="100" spans="1:11" s="201" customFormat="1" x14ac:dyDescent="0.2">
      <c r="A100" s="221"/>
      <c r="B100" s="222">
        <v>2451</v>
      </c>
      <c r="C100" s="330" t="s">
        <v>304</v>
      </c>
      <c r="D100" s="224"/>
      <c r="E100" s="225"/>
      <c r="F100" s="226">
        <v>1800</v>
      </c>
      <c r="G100" s="233">
        <v>1800000</v>
      </c>
      <c r="H100" s="234"/>
      <c r="J100" s="258"/>
      <c r="K100" s="258"/>
    </row>
    <row r="101" spans="1:11" s="201" customFormat="1" x14ac:dyDescent="0.2">
      <c r="A101" s="221">
        <v>3722</v>
      </c>
      <c r="B101" s="222">
        <v>2132</v>
      </c>
      <c r="C101" s="330" t="s">
        <v>292</v>
      </c>
      <c r="D101" s="224"/>
      <c r="E101" s="225"/>
      <c r="F101" s="226">
        <v>121</v>
      </c>
      <c r="G101" s="233">
        <v>121000</v>
      </c>
      <c r="H101" s="234">
        <v>121</v>
      </c>
      <c r="J101" s="258"/>
      <c r="K101" s="258"/>
    </row>
    <row r="102" spans="1:11" s="201" customFormat="1" ht="13.5" customHeight="1" x14ac:dyDescent="0.2">
      <c r="A102" s="229">
        <v>3722</v>
      </c>
      <c r="B102" s="229">
        <v>2324</v>
      </c>
      <c r="C102" s="274" t="s">
        <v>97</v>
      </c>
      <c r="D102" s="224">
        <v>1012650</v>
      </c>
      <c r="E102" s="225">
        <v>750</v>
      </c>
      <c r="F102" s="226">
        <v>770</v>
      </c>
      <c r="G102" s="233">
        <v>793134</v>
      </c>
      <c r="H102" s="234">
        <v>750</v>
      </c>
      <c r="J102" s="258"/>
      <c r="K102" s="258"/>
    </row>
    <row r="103" spans="1:11" s="201" customFormat="1" ht="13.5" customHeight="1" x14ac:dyDescent="0.2">
      <c r="A103" s="229">
        <v>3722</v>
      </c>
      <c r="B103" s="229">
        <v>2212</v>
      </c>
      <c r="C103" s="331" t="s">
        <v>73</v>
      </c>
      <c r="D103" s="224">
        <v>12500</v>
      </c>
      <c r="E103" s="225"/>
      <c r="F103" s="226">
        <v>8.5</v>
      </c>
      <c r="G103" s="233">
        <v>8500</v>
      </c>
      <c r="H103" s="234"/>
      <c r="J103" s="258"/>
      <c r="K103" s="258"/>
    </row>
    <row r="104" spans="1:11" s="201" customFormat="1" ht="13.5" customHeight="1" x14ac:dyDescent="0.2">
      <c r="A104" s="229">
        <v>3745</v>
      </c>
      <c r="B104" s="229">
        <v>2322</v>
      </c>
      <c r="C104" s="230" t="s">
        <v>192</v>
      </c>
      <c r="D104" s="224">
        <v>8504</v>
      </c>
      <c r="E104" s="225"/>
      <c r="F104" s="226"/>
      <c r="G104" s="233"/>
      <c r="H104" s="234"/>
    </row>
    <row r="105" spans="1:11" s="201" customFormat="1" x14ac:dyDescent="0.2">
      <c r="A105" s="229">
        <v>4359</v>
      </c>
      <c r="B105" s="229">
        <v>2324</v>
      </c>
      <c r="C105" s="332" t="s">
        <v>220</v>
      </c>
      <c r="D105" s="224">
        <v>350.8</v>
      </c>
      <c r="E105" s="225"/>
      <c r="F105" s="226"/>
      <c r="G105" s="233"/>
      <c r="H105" s="234"/>
      <c r="J105" s="258"/>
      <c r="K105" s="258"/>
    </row>
    <row r="106" spans="1:11" s="201" customFormat="1" x14ac:dyDescent="0.2">
      <c r="A106" s="221">
        <v>5311</v>
      </c>
      <c r="B106" s="222">
        <v>2212</v>
      </c>
      <c r="C106" s="223" t="s">
        <v>78</v>
      </c>
      <c r="D106" s="224">
        <v>277979</v>
      </c>
      <c r="E106" s="225">
        <v>180</v>
      </c>
      <c r="F106" s="226">
        <v>180</v>
      </c>
      <c r="G106" s="233">
        <v>228600</v>
      </c>
      <c r="H106" s="234">
        <v>180</v>
      </c>
      <c r="J106" s="258"/>
      <c r="K106" s="258"/>
    </row>
    <row r="107" spans="1:11" s="201" customFormat="1" x14ac:dyDescent="0.2">
      <c r="A107" s="221">
        <v>5311</v>
      </c>
      <c r="B107" s="222">
        <v>2329</v>
      </c>
      <c r="C107" s="330" t="s">
        <v>221</v>
      </c>
      <c r="D107" s="224">
        <v>1228</v>
      </c>
      <c r="E107" s="225"/>
      <c r="F107" s="226">
        <v>0.5</v>
      </c>
      <c r="G107" s="233">
        <v>215</v>
      </c>
      <c r="H107" s="234"/>
      <c r="J107" s="258"/>
      <c r="K107" s="258"/>
    </row>
    <row r="108" spans="1:11" s="201" customFormat="1" x14ac:dyDescent="0.2">
      <c r="A108" s="221">
        <v>5512</v>
      </c>
      <c r="B108" s="222">
        <v>2324</v>
      </c>
      <c r="C108" s="223" t="s">
        <v>23</v>
      </c>
      <c r="D108" s="224">
        <v>78400</v>
      </c>
      <c r="E108" s="225">
        <v>50</v>
      </c>
      <c r="F108" s="226">
        <v>50</v>
      </c>
      <c r="G108" s="233">
        <v>100800</v>
      </c>
      <c r="H108" s="234">
        <v>60</v>
      </c>
      <c r="J108" s="258"/>
      <c r="K108" s="258"/>
    </row>
    <row r="109" spans="1:11" s="201" customFormat="1" x14ac:dyDescent="0.2">
      <c r="A109" s="221">
        <v>5512</v>
      </c>
      <c r="B109" s="222">
        <v>2324</v>
      </c>
      <c r="C109" s="330" t="s">
        <v>222</v>
      </c>
      <c r="D109" s="224">
        <v>3436.1</v>
      </c>
      <c r="E109" s="225"/>
      <c r="F109" s="226"/>
      <c r="G109" s="233">
        <v>11760</v>
      </c>
      <c r="H109" s="234"/>
      <c r="J109" s="258"/>
      <c r="K109" s="258"/>
    </row>
    <row r="110" spans="1:11" s="201" customFormat="1" ht="25.5" x14ac:dyDescent="0.2">
      <c r="A110" s="354">
        <v>6171</v>
      </c>
      <c r="B110" s="354">
        <v>2111</v>
      </c>
      <c r="C110" s="330" t="s">
        <v>126</v>
      </c>
      <c r="D110" s="224">
        <v>136004</v>
      </c>
      <c r="E110" s="225">
        <v>140</v>
      </c>
      <c r="F110" s="226">
        <v>140</v>
      </c>
      <c r="G110" s="233">
        <v>94490</v>
      </c>
      <c r="H110" s="234">
        <v>0</v>
      </c>
      <c r="I110" s="7"/>
    </row>
    <row r="111" spans="1:11" s="201" customFormat="1" x14ac:dyDescent="0.2">
      <c r="A111" s="221">
        <v>6171</v>
      </c>
      <c r="B111" s="222">
        <v>2119</v>
      </c>
      <c r="C111" s="223" t="s">
        <v>22</v>
      </c>
      <c r="D111" s="224">
        <v>26110</v>
      </c>
      <c r="E111" s="225">
        <v>27</v>
      </c>
      <c r="F111" s="226">
        <v>27</v>
      </c>
      <c r="G111" s="256">
        <v>23000</v>
      </c>
      <c r="H111" s="234">
        <v>7</v>
      </c>
      <c r="I111" s="318"/>
      <c r="J111" s="258"/>
      <c r="K111" s="258"/>
    </row>
    <row r="112" spans="1:11" s="201" customFormat="1" x14ac:dyDescent="0.2">
      <c r="A112" s="221">
        <v>6171</v>
      </c>
      <c r="B112" s="222">
        <v>2212</v>
      </c>
      <c r="C112" s="223" t="s">
        <v>139</v>
      </c>
      <c r="D112" s="224">
        <v>20100</v>
      </c>
      <c r="E112" s="225">
        <v>10</v>
      </c>
      <c r="F112" s="268">
        <v>10</v>
      </c>
      <c r="G112" s="262">
        <v>20600</v>
      </c>
      <c r="H112" s="234">
        <v>10</v>
      </c>
      <c r="I112" s="318"/>
      <c r="J112" s="258"/>
      <c r="K112" s="258"/>
    </row>
    <row r="113" spans="1:11" s="201" customFormat="1" x14ac:dyDescent="0.2">
      <c r="A113" s="221">
        <v>6171</v>
      </c>
      <c r="B113" s="222">
        <v>2310</v>
      </c>
      <c r="C113" s="223" t="s">
        <v>70</v>
      </c>
      <c r="D113" s="224">
        <v>2310</v>
      </c>
      <c r="E113" s="225">
        <v>2</v>
      </c>
      <c r="F113" s="226">
        <v>2</v>
      </c>
      <c r="G113" s="233">
        <v>54500</v>
      </c>
      <c r="H113" s="234">
        <v>2</v>
      </c>
      <c r="I113" s="318"/>
      <c r="J113" s="258"/>
      <c r="K113" s="258"/>
    </row>
    <row r="114" spans="1:11" s="201" customFormat="1" x14ac:dyDescent="0.2">
      <c r="A114" s="221">
        <v>6171</v>
      </c>
      <c r="B114" s="222">
        <v>2212</v>
      </c>
      <c r="C114" s="223" t="s">
        <v>194</v>
      </c>
      <c r="D114" s="224">
        <v>150000</v>
      </c>
      <c r="E114" s="225"/>
      <c r="F114" s="226"/>
      <c r="G114" s="233"/>
      <c r="H114" s="234"/>
    </row>
    <row r="115" spans="1:11" s="201" customFormat="1" x14ac:dyDescent="0.2">
      <c r="A115" s="221">
        <v>6171</v>
      </c>
      <c r="B115" s="222">
        <v>2324</v>
      </c>
      <c r="C115" s="223" t="s">
        <v>195</v>
      </c>
      <c r="D115" s="224">
        <v>33319</v>
      </c>
      <c r="E115" s="225"/>
      <c r="F115" s="226"/>
      <c r="G115" s="233"/>
      <c r="H115" s="234"/>
    </row>
    <row r="116" spans="1:11" s="201" customFormat="1" x14ac:dyDescent="0.2">
      <c r="A116" s="221">
        <v>6171</v>
      </c>
      <c r="B116" s="222">
        <v>2324</v>
      </c>
      <c r="C116" s="330" t="s">
        <v>224</v>
      </c>
      <c r="D116" s="224">
        <v>43638</v>
      </c>
      <c r="E116" s="225"/>
      <c r="F116" s="226"/>
      <c r="G116" s="233"/>
      <c r="H116" s="234"/>
    </row>
    <row r="117" spans="1:11" s="201" customFormat="1" x14ac:dyDescent="0.2">
      <c r="A117" s="221">
        <v>6171</v>
      </c>
      <c r="B117" s="222">
        <v>2324</v>
      </c>
      <c r="C117" s="223" t="s">
        <v>193</v>
      </c>
      <c r="D117" s="224">
        <v>13557.35</v>
      </c>
      <c r="E117" s="225"/>
      <c r="F117" s="226">
        <v>8</v>
      </c>
      <c r="G117" s="233">
        <v>10889.12</v>
      </c>
      <c r="H117" s="234"/>
    </row>
    <row r="118" spans="1:11" s="201" customFormat="1" x14ac:dyDescent="0.2">
      <c r="A118" s="221">
        <v>6171</v>
      </c>
      <c r="B118" s="222">
        <v>2324</v>
      </c>
      <c r="C118" s="223" t="s">
        <v>103</v>
      </c>
      <c r="D118" s="224"/>
      <c r="E118" s="225"/>
      <c r="F118" s="226"/>
      <c r="G118" s="233"/>
      <c r="H118" s="240"/>
    </row>
    <row r="119" spans="1:11" s="201" customFormat="1" x14ac:dyDescent="0.2">
      <c r="A119" s="221">
        <v>6171</v>
      </c>
      <c r="B119" s="222">
        <v>2324</v>
      </c>
      <c r="C119" s="330" t="s">
        <v>223</v>
      </c>
      <c r="D119" s="224">
        <v>55896.1</v>
      </c>
      <c r="E119" s="225"/>
      <c r="F119" s="226">
        <v>10</v>
      </c>
      <c r="G119" s="233">
        <v>41726.699999999997</v>
      </c>
      <c r="H119" s="275"/>
    </row>
    <row r="120" spans="1:11" s="201" customFormat="1" x14ac:dyDescent="0.2">
      <c r="A120" s="221">
        <v>6171</v>
      </c>
      <c r="B120" s="222">
        <v>2324</v>
      </c>
      <c r="C120" s="223" t="s">
        <v>112</v>
      </c>
      <c r="D120" s="224">
        <v>27630.27</v>
      </c>
      <c r="E120" s="225"/>
      <c r="F120" s="226">
        <v>7</v>
      </c>
      <c r="G120" s="233">
        <v>20767.919999999998</v>
      </c>
      <c r="H120" s="234"/>
    </row>
    <row r="121" spans="1:11" s="201" customFormat="1" x14ac:dyDescent="0.2">
      <c r="A121" s="221">
        <v>6171</v>
      </c>
      <c r="B121" s="355" t="s">
        <v>278</v>
      </c>
      <c r="C121" s="330" t="s">
        <v>279</v>
      </c>
      <c r="D121" s="224">
        <v>790.5</v>
      </c>
      <c r="E121" s="225"/>
      <c r="F121" s="226">
        <v>10</v>
      </c>
      <c r="G121" s="233">
        <v>10176</v>
      </c>
      <c r="H121" s="234">
        <v>8</v>
      </c>
    </row>
    <row r="122" spans="1:11" s="201" customFormat="1" x14ac:dyDescent="0.2">
      <c r="A122" s="221">
        <v>6171</v>
      </c>
      <c r="B122" s="222">
        <v>2329</v>
      </c>
      <c r="C122" s="223" t="s">
        <v>113</v>
      </c>
      <c r="D122" s="224">
        <v>1301</v>
      </c>
      <c r="E122" s="225"/>
      <c r="F122" s="226"/>
      <c r="G122" s="233"/>
      <c r="H122" s="234"/>
    </row>
    <row r="123" spans="1:11" s="201" customFormat="1" x14ac:dyDescent="0.2">
      <c r="A123" s="221">
        <v>6310</v>
      </c>
      <c r="B123" s="222">
        <v>2141</v>
      </c>
      <c r="C123" s="223" t="s">
        <v>39</v>
      </c>
      <c r="D123" s="224">
        <v>4039.56</v>
      </c>
      <c r="E123" s="225">
        <v>10</v>
      </c>
      <c r="F123" s="226">
        <v>10</v>
      </c>
      <c r="G123" s="233">
        <v>4170.03</v>
      </c>
      <c r="H123" s="234">
        <v>5</v>
      </c>
      <c r="I123" s="318"/>
    </row>
    <row r="124" spans="1:11" s="201" customFormat="1" x14ac:dyDescent="0.2">
      <c r="A124" s="221">
        <v>6310</v>
      </c>
      <c r="B124" s="222">
        <v>2142</v>
      </c>
      <c r="C124" s="223" t="s">
        <v>93</v>
      </c>
      <c r="D124" s="224">
        <v>66640</v>
      </c>
      <c r="E124" s="225"/>
      <c r="F124" s="226"/>
      <c r="G124" s="233"/>
      <c r="H124" s="234"/>
    </row>
    <row r="125" spans="1:11" s="201" customFormat="1" x14ac:dyDescent="0.2">
      <c r="A125" s="221">
        <v>6409</v>
      </c>
      <c r="B125" s="222">
        <v>2328</v>
      </c>
      <c r="C125" s="223" t="s">
        <v>140</v>
      </c>
      <c r="D125" s="224"/>
      <c r="E125" s="225"/>
      <c r="F125" s="226"/>
      <c r="G125" s="233"/>
      <c r="H125" s="234"/>
    </row>
    <row r="126" spans="1:11" s="201" customFormat="1" x14ac:dyDescent="0.2">
      <c r="A126" s="214" t="s">
        <v>80</v>
      </c>
      <c r="B126" s="215"/>
      <c r="C126" s="216" t="s">
        <v>81</v>
      </c>
      <c r="D126" s="276"/>
      <c r="E126" s="242"/>
      <c r="F126" s="243"/>
      <c r="G126" s="244"/>
      <c r="H126" s="245"/>
    </row>
    <row r="127" spans="1:11" s="201" customFormat="1" x14ac:dyDescent="0.2">
      <c r="A127" s="229">
        <v>3639</v>
      </c>
      <c r="B127" s="229">
        <v>3111</v>
      </c>
      <c r="C127" s="230" t="s">
        <v>26</v>
      </c>
      <c r="D127" s="224">
        <v>14500</v>
      </c>
      <c r="E127" s="225">
        <v>10</v>
      </c>
      <c r="F127" s="226">
        <v>10</v>
      </c>
      <c r="G127" s="233">
        <v>31000</v>
      </c>
      <c r="H127" s="234">
        <v>5</v>
      </c>
    </row>
    <row r="128" spans="1:11" s="201" customFormat="1" x14ac:dyDescent="0.2">
      <c r="A128" s="229">
        <v>3639</v>
      </c>
      <c r="B128" s="229">
        <v>3111</v>
      </c>
      <c r="C128" s="332" t="s">
        <v>229</v>
      </c>
      <c r="D128" s="339"/>
      <c r="E128" s="340"/>
      <c r="F128" s="268"/>
      <c r="G128" s="269"/>
      <c r="H128" s="366">
        <v>0</v>
      </c>
    </row>
    <row r="129" spans="1:11" s="281" customFormat="1" x14ac:dyDescent="0.2">
      <c r="A129" s="277" t="s">
        <v>88</v>
      </c>
      <c r="B129" s="278"/>
      <c r="C129" s="278"/>
      <c r="D129" s="279">
        <f>SUM(D10:D127)</f>
        <v>175553151.32999998</v>
      </c>
      <c r="E129" s="280">
        <f>SUM(E10:E128)</f>
        <v>193592</v>
      </c>
      <c r="F129" s="280">
        <f>SUM(F10:F128)</f>
        <v>173743</v>
      </c>
      <c r="G129" s="388">
        <f>SUM(G10:G128)</f>
        <v>151375178.72999999</v>
      </c>
      <c r="H129" s="389">
        <f>SUM(H10:H128)</f>
        <v>180848</v>
      </c>
    </row>
    <row r="130" spans="1:11" s="201" customFormat="1" ht="12" x14ac:dyDescent="0.2">
      <c r="D130" s="282" t="s">
        <v>94</v>
      </c>
      <c r="E130" s="283" t="s">
        <v>94</v>
      </c>
      <c r="F130" s="284" t="s">
        <v>94</v>
      </c>
      <c r="G130" s="283" t="s">
        <v>94</v>
      </c>
      <c r="H130" s="283" t="s">
        <v>94</v>
      </c>
    </row>
    <row r="131" spans="1:11" s="201" customFormat="1" ht="12" x14ac:dyDescent="0.2">
      <c r="D131" s="285">
        <v>175553151.33000001</v>
      </c>
      <c r="E131" s="286">
        <v>193592</v>
      </c>
      <c r="F131" s="287">
        <v>173743</v>
      </c>
      <c r="G131" s="286">
        <v>151375178.72999999</v>
      </c>
      <c r="H131" s="386">
        <v>180848</v>
      </c>
    </row>
    <row r="132" spans="1:11" s="201" customFormat="1" x14ac:dyDescent="0.2">
      <c r="D132" s="288"/>
      <c r="E132" s="289"/>
      <c r="F132" s="290"/>
      <c r="G132" s="289"/>
      <c r="H132" s="289"/>
    </row>
    <row r="133" spans="1:11" s="318" customFormat="1" x14ac:dyDescent="0.2">
      <c r="D133" s="321"/>
      <c r="E133" s="320"/>
      <c r="F133" s="320"/>
      <c r="G133" s="321"/>
    </row>
    <row r="134" spans="1:11" s="318" customFormat="1" x14ac:dyDescent="0.2">
      <c r="E134" s="322"/>
      <c r="F134" s="319"/>
      <c r="G134" s="323"/>
      <c r="H134" s="323"/>
      <c r="I134" s="323"/>
      <c r="J134" s="322"/>
    </row>
    <row r="135" spans="1:11" s="318" customFormat="1" x14ac:dyDescent="0.2">
      <c r="E135" s="322"/>
      <c r="F135" s="321"/>
      <c r="G135" s="324"/>
      <c r="H135" s="323"/>
      <c r="I135" s="323"/>
      <c r="J135" s="322"/>
    </row>
    <row r="136" spans="1:11" s="318" customFormat="1" x14ac:dyDescent="0.2">
      <c r="E136" s="322"/>
      <c r="F136" s="322"/>
    </row>
    <row r="137" spans="1:11" s="322" customFormat="1" x14ac:dyDescent="0.2"/>
    <row r="138" spans="1:11" x14ac:dyDescent="0.2">
      <c r="G138" s="292"/>
      <c r="H138" s="232"/>
      <c r="I138" s="232"/>
      <c r="J138" s="232"/>
    </row>
    <row r="139" spans="1:11" x14ac:dyDescent="0.2">
      <c r="G139" s="291"/>
      <c r="H139" s="232"/>
      <c r="I139" s="232"/>
      <c r="J139" s="232"/>
    </row>
    <row r="140" spans="1:11" x14ac:dyDescent="0.2">
      <c r="G140" s="292"/>
      <c r="H140" s="293"/>
      <c r="I140" s="232"/>
      <c r="J140" s="232"/>
    </row>
    <row r="141" spans="1:11" x14ac:dyDescent="0.2">
      <c r="D141" s="191"/>
      <c r="E141" s="193"/>
      <c r="F141" s="291"/>
      <c r="G141" s="232"/>
      <c r="H141" s="232"/>
      <c r="I141" s="232"/>
      <c r="K141" s="201"/>
    </row>
    <row r="142" spans="1:11" x14ac:dyDescent="0.2">
      <c r="D142" s="191"/>
      <c r="E142" s="193"/>
      <c r="F142" s="292"/>
      <c r="G142" s="293"/>
      <c r="H142" s="232"/>
      <c r="I142" s="232"/>
      <c r="K142" s="201"/>
    </row>
    <row r="143" spans="1:11" x14ac:dyDescent="0.2">
      <c r="D143" s="191"/>
      <c r="F143" s="191"/>
      <c r="G143" s="201"/>
      <c r="H143" s="201"/>
      <c r="I143" s="201"/>
      <c r="J143" s="201"/>
      <c r="K143" s="201"/>
    </row>
    <row r="144" spans="1:11" x14ac:dyDescent="0.2">
      <c r="D144" s="191"/>
      <c r="E144" s="193"/>
      <c r="F144" s="191"/>
    </row>
    <row r="145" spans="3:10" x14ac:dyDescent="0.2">
      <c r="G145" s="292"/>
      <c r="H145" s="232"/>
      <c r="I145" s="232"/>
      <c r="J145" s="232"/>
    </row>
    <row r="146" spans="3:10" x14ac:dyDescent="0.2">
      <c r="C146" s="294"/>
      <c r="G146" s="292"/>
      <c r="H146" s="232"/>
      <c r="I146" s="232"/>
      <c r="J146" s="232"/>
    </row>
    <row r="147" spans="3:10" x14ac:dyDescent="0.2">
      <c r="G147" s="292"/>
      <c r="H147" s="232"/>
      <c r="I147" s="232"/>
      <c r="J147" s="232"/>
    </row>
    <row r="148" spans="3:10" x14ac:dyDescent="0.2">
      <c r="G148" s="292"/>
      <c r="H148" s="295"/>
      <c r="I148" s="232"/>
      <c r="J148" s="232"/>
    </row>
  </sheetData>
  <mergeCells count="1">
    <mergeCell ref="I80:J81"/>
  </mergeCells>
  <phoneticPr fontId="2" type="noConversion"/>
  <pageMargins left="0.51181102362204722" right="0.51181102362204722" top="0.98425196850393704" bottom="0.98425196850393704" header="0.51181102362204722" footer="0.51181102362204722"/>
  <pageSetup paperSize="9" scale="96" fitToHeight="4" orientation="landscape" cellComments="asDisplayed" r:id="rId1"/>
  <headerFooter alignWithMargins="0">
    <oddFooter>&amp;C&amp;F&amp;Rstránka &amp;P</oddFooter>
  </headerFooter>
  <rowBreaks count="1" manualBreakCount="1">
    <brk id="10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4"/>
  <sheetViews>
    <sheetView view="pageBreakPreview" zoomScale="110" zoomScaleNormal="110" zoomScaleSheetLayoutView="11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5.140625" style="26" customWidth="1"/>
    <col min="2" max="2" width="54.5703125" style="69" customWidth="1"/>
    <col min="3" max="3" width="14.5703125" style="25" customWidth="1"/>
    <col min="4" max="4" width="13.28515625" style="2" customWidth="1"/>
    <col min="5" max="8" width="13.28515625" style="26" customWidth="1"/>
    <col min="9" max="9" width="11" style="27" customWidth="1"/>
    <col min="10" max="10" width="14" style="27" customWidth="1"/>
    <col min="11" max="16384" width="9.140625" style="26"/>
  </cols>
  <sheetData>
    <row r="1" spans="1:10" hidden="1" x14ac:dyDescent="0.2">
      <c r="A1" s="23" t="s">
        <v>136</v>
      </c>
      <c r="B1" s="24"/>
    </row>
    <row r="2" spans="1:10" ht="16.5" hidden="1" customHeight="1" x14ac:dyDescent="0.3">
      <c r="A2" s="28" t="s">
        <v>181</v>
      </c>
      <c r="B2" s="29"/>
    </row>
    <row r="3" spans="1:10" ht="16.5" hidden="1" customHeight="1" x14ac:dyDescent="0.3">
      <c r="A3" s="28"/>
      <c r="B3" s="29"/>
    </row>
    <row r="4" spans="1:10" ht="16.5" hidden="1" customHeight="1" x14ac:dyDescent="0.3">
      <c r="A4" s="28"/>
      <c r="B4" s="30"/>
    </row>
    <row r="5" spans="1:10" ht="16.5" hidden="1" customHeight="1" x14ac:dyDescent="0.3">
      <c r="A5" s="28"/>
      <c r="B5" s="30"/>
    </row>
    <row r="6" spans="1:10" x14ac:dyDescent="0.2">
      <c r="A6" s="31"/>
      <c r="B6" s="32"/>
      <c r="C6" s="6" t="s">
        <v>138</v>
      </c>
      <c r="D6" s="6" t="s">
        <v>138</v>
      </c>
      <c r="E6" s="6" t="s">
        <v>209</v>
      </c>
      <c r="F6" s="408" t="s">
        <v>208</v>
      </c>
      <c r="G6" s="409"/>
      <c r="H6" s="409"/>
    </row>
    <row r="7" spans="1:10" s="40" customFormat="1" ht="12" x14ac:dyDescent="0.2">
      <c r="A7" s="33" t="s">
        <v>82</v>
      </c>
      <c r="B7" s="34"/>
      <c r="C7" s="35" t="s">
        <v>1</v>
      </c>
      <c r="D7" s="367" t="s">
        <v>1</v>
      </c>
      <c r="E7" s="36" t="s">
        <v>108</v>
      </c>
      <c r="F7" s="37" t="s">
        <v>1</v>
      </c>
      <c r="G7" s="38" t="s">
        <v>1</v>
      </c>
      <c r="H7" s="38" t="s">
        <v>1</v>
      </c>
      <c r="I7" s="39"/>
      <c r="J7" s="39"/>
    </row>
    <row r="8" spans="1:10" s="40" customFormat="1" ht="12.75" customHeight="1" x14ac:dyDescent="0.2">
      <c r="A8" s="33"/>
      <c r="B8" s="34"/>
      <c r="C8" s="410" t="s">
        <v>407</v>
      </c>
      <c r="D8" s="411"/>
      <c r="E8" s="412"/>
      <c r="F8" s="413" t="s">
        <v>146</v>
      </c>
      <c r="G8" s="415" t="s">
        <v>180</v>
      </c>
      <c r="H8" s="417" t="s">
        <v>424</v>
      </c>
      <c r="I8" s="39"/>
      <c r="J8" s="39"/>
    </row>
    <row r="9" spans="1:10" s="44" customFormat="1" ht="81.75" customHeight="1" x14ac:dyDescent="0.2">
      <c r="A9" s="41" t="s">
        <v>83</v>
      </c>
      <c r="B9" s="42" t="s">
        <v>43</v>
      </c>
      <c r="C9" s="310" t="s">
        <v>423</v>
      </c>
      <c r="D9" s="310" t="s">
        <v>419</v>
      </c>
      <c r="E9" s="325" t="s">
        <v>417</v>
      </c>
      <c r="F9" s="414"/>
      <c r="G9" s="416"/>
      <c r="H9" s="416"/>
      <c r="I9" s="43"/>
      <c r="J9" s="43"/>
    </row>
    <row r="10" spans="1:10" s="48" customFormat="1" ht="12" x14ac:dyDescent="0.2">
      <c r="A10" s="45"/>
      <c r="B10" s="46"/>
      <c r="C10" s="47"/>
      <c r="D10" s="348"/>
      <c r="E10" s="49"/>
      <c r="F10" s="50" t="s">
        <v>31</v>
      </c>
      <c r="I10" s="51"/>
      <c r="J10" s="51"/>
    </row>
    <row r="11" spans="1:10" s="58" customFormat="1" x14ac:dyDescent="0.2">
      <c r="A11" s="52">
        <v>1037</v>
      </c>
      <c r="B11" s="53" t="s">
        <v>84</v>
      </c>
      <c r="C11" s="54">
        <f>SUM(C12:C13)</f>
        <v>1934</v>
      </c>
      <c r="D11" s="368">
        <f>SUM(D12:D13)</f>
        <v>2163</v>
      </c>
      <c r="E11" s="55">
        <f>SUM(E12:E13)</f>
        <v>1682047.73</v>
      </c>
      <c r="F11" s="56">
        <f>SUM(F13:F13)</f>
        <v>0</v>
      </c>
      <c r="G11" s="54">
        <f>SUM(G13:G13)</f>
        <v>1951</v>
      </c>
      <c r="H11" s="54">
        <f>SUM(H13:H13)</f>
        <v>1951</v>
      </c>
      <c r="I11" s="39"/>
      <c r="J11" s="57"/>
    </row>
    <row r="12" spans="1:10" s="48" customFormat="1" x14ac:dyDescent="0.2">
      <c r="A12" s="59"/>
      <c r="B12" s="342" t="s">
        <v>388</v>
      </c>
      <c r="C12" s="61"/>
      <c r="D12" s="307">
        <v>49</v>
      </c>
      <c r="E12" s="62">
        <v>0</v>
      </c>
      <c r="F12" s="63"/>
      <c r="G12" s="61"/>
      <c r="H12" s="61">
        <f>F12+G12</f>
        <v>0</v>
      </c>
    </row>
    <row r="13" spans="1:10" s="40" customFormat="1" ht="38.25" x14ac:dyDescent="0.2">
      <c r="A13" s="64"/>
      <c r="B13" s="14" t="s">
        <v>389</v>
      </c>
      <c r="C13" s="66">
        <v>1934</v>
      </c>
      <c r="D13" s="12">
        <v>2114</v>
      </c>
      <c r="E13" s="68">
        <v>1682047.73</v>
      </c>
      <c r="F13" s="63"/>
      <c r="G13" s="61">
        <v>1951</v>
      </c>
      <c r="H13" s="61">
        <f>F13+G13</f>
        <v>1951</v>
      </c>
      <c r="I13" s="51"/>
      <c r="J13" s="39"/>
    </row>
    <row r="14" spans="1:10" s="40" customFormat="1" x14ac:dyDescent="0.2">
      <c r="A14" s="23"/>
      <c r="B14" s="69"/>
      <c r="C14" s="58"/>
      <c r="D14" s="7"/>
      <c r="E14" s="70"/>
      <c r="F14" s="71"/>
      <c r="I14" s="39"/>
      <c r="J14" s="39"/>
    </row>
    <row r="15" spans="1:10" s="58" customFormat="1" x14ac:dyDescent="0.2">
      <c r="A15" s="52">
        <v>2143</v>
      </c>
      <c r="B15" s="53" t="s">
        <v>17</v>
      </c>
      <c r="C15" s="54">
        <f>SUM(C17:C18)</f>
        <v>576</v>
      </c>
      <c r="D15" s="368">
        <f>SUM(D16:D18)</f>
        <v>759.5</v>
      </c>
      <c r="E15" s="55">
        <f>SUM(E16:E18)</f>
        <v>594033.04</v>
      </c>
      <c r="F15" s="56">
        <f>SUM(F16:F18)</f>
        <v>0</v>
      </c>
      <c r="G15" s="54">
        <f>SUM(G16:G18)</f>
        <v>739</v>
      </c>
      <c r="H15" s="54">
        <f>SUM(H16:H18)</f>
        <v>739</v>
      </c>
      <c r="I15" s="39"/>
      <c r="J15" s="57"/>
    </row>
    <row r="16" spans="1:10" s="348" customFormat="1" x14ac:dyDescent="0.2">
      <c r="A16" s="346"/>
      <c r="B16" s="342" t="s">
        <v>256</v>
      </c>
      <c r="C16" s="307"/>
      <c r="D16" s="307">
        <v>120</v>
      </c>
      <c r="E16" s="347">
        <v>0</v>
      </c>
      <c r="F16" s="405"/>
      <c r="G16" s="307"/>
      <c r="H16" s="307">
        <f>F16+G16</f>
        <v>0</v>
      </c>
      <c r="I16" s="51"/>
      <c r="J16" s="51"/>
    </row>
    <row r="17" spans="1:10" s="40" customFormat="1" ht="36.75" customHeight="1" x14ac:dyDescent="0.2">
      <c r="A17" s="74"/>
      <c r="B17" s="349" t="s">
        <v>390</v>
      </c>
      <c r="C17" s="66">
        <v>576</v>
      </c>
      <c r="D17" s="12">
        <v>576</v>
      </c>
      <c r="E17" s="68">
        <v>542633.04</v>
      </c>
      <c r="F17" s="76"/>
      <c r="G17" s="67">
        <v>739</v>
      </c>
      <c r="H17" s="307">
        <f t="shared" ref="H17:H18" si="0">F17+G17</f>
        <v>739</v>
      </c>
      <c r="I17" s="360"/>
      <c r="J17" s="78"/>
    </row>
    <row r="18" spans="1:10" s="40" customFormat="1" ht="25.5" customHeight="1" x14ac:dyDescent="0.2">
      <c r="A18" s="74"/>
      <c r="B18" s="349" t="s">
        <v>257</v>
      </c>
      <c r="C18" s="66"/>
      <c r="D18" s="12">
        <v>63.5</v>
      </c>
      <c r="E18" s="145">
        <v>51400</v>
      </c>
      <c r="F18" s="88"/>
      <c r="G18" s="67"/>
      <c r="H18" s="307">
        <f t="shared" si="0"/>
        <v>0</v>
      </c>
      <c r="I18" s="78"/>
      <c r="J18" s="78"/>
    </row>
    <row r="19" spans="1:10" s="40" customFormat="1" x14ac:dyDescent="0.2">
      <c r="A19" s="26"/>
      <c r="B19" s="26"/>
      <c r="C19" s="58"/>
      <c r="D19" s="7"/>
      <c r="E19" s="85"/>
      <c r="F19" s="80"/>
      <c r="I19" s="39"/>
      <c r="J19" s="39"/>
    </row>
    <row r="20" spans="1:10" s="58" customFormat="1" x14ac:dyDescent="0.2">
      <c r="A20" s="52">
        <v>2212</v>
      </c>
      <c r="B20" s="53" t="s">
        <v>85</v>
      </c>
      <c r="C20" s="54">
        <f t="shared" ref="C20:H20" si="1">SUM(C21:C24)</f>
        <v>500</v>
      </c>
      <c r="D20" s="368">
        <f t="shared" si="1"/>
        <v>1894</v>
      </c>
      <c r="E20" s="72">
        <f t="shared" si="1"/>
        <v>1230833.42</v>
      </c>
      <c r="F20" s="73">
        <f t="shared" si="1"/>
        <v>0</v>
      </c>
      <c r="G20" s="73">
        <f t="shared" si="1"/>
        <v>475</v>
      </c>
      <c r="H20" s="73">
        <f t="shared" si="1"/>
        <v>475</v>
      </c>
      <c r="I20" s="39"/>
      <c r="J20" s="57"/>
    </row>
    <row r="21" spans="1:10" s="70" customFormat="1" ht="25.5" x14ac:dyDescent="0.2">
      <c r="A21" s="74"/>
      <c r="B21" s="341" t="s">
        <v>306</v>
      </c>
      <c r="C21" s="66">
        <v>500</v>
      </c>
      <c r="D21" s="12">
        <v>1600</v>
      </c>
      <c r="E21" s="68">
        <v>1111333.42</v>
      </c>
      <c r="F21" s="76"/>
      <c r="G21" s="67">
        <v>475</v>
      </c>
      <c r="H21" s="67">
        <f>F21+G21</f>
        <v>475</v>
      </c>
      <c r="I21" s="81"/>
      <c r="J21" s="81"/>
    </row>
    <row r="22" spans="1:10" s="70" customFormat="1" x14ac:dyDescent="0.2">
      <c r="A22" s="74"/>
      <c r="B22" s="341" t="s">
        <v>308</v>
      </c>
      <c r="C22" s="66"/>
      <c r="D22" s="12">
        <v>59</v>
      </c>
      <c r="E22" s="68">
        <v>59000</v>
      </c>
      <c r="F22" s="76"/>
      <c r="G22" s="67"/>
      <c r="H22" s="67">
        <f t="shared" ref="H22:H24" si="2">F22+G22</f>
        <v>0</v>
      </c>
      <c r="I22" s="81"/>
      <c r="J22" s="81"/>
    </row>
    <row r="23" spans="1:10" s="70" customFormat="1" x14ac:dyDescent="0.2">
      <c r="A23" s="74"/>
      <c r="B23" s="341" t="s">
        <v>309</v>
      </c>
      <c r="C23" s="66"/>
      <c r="D23" s="12">
        <v>170</v>
      </c>
      <c r="E23" s="68">
        <v>0</v>
      </c>
      <c r="F23" s="76"/>
      <c r="G23" s="67"/>
      <c r="H23" s="67">
        <f t="shared" si="2"/>
        <v>0</v>
      </c>
      <c r="I23" s="81"/>
      <c r="J23" s="81"/>
    </row>
    <row r="24" spans="1:10" s="70" customFormat="1" x14ac:dyDescent="0.2">
      <c r="A24" s="74"/>
      <c r="B24" s="341" t="s">
        <v>307</v>
      </c>
      <c r="C24" s="66"/>
      <c r="D24" s="12">
        <v>65</v>
      </c>
      <c r="E24" s="68">
        <v>60500</v>
      </c>
      <c r="F24" s="76"/>
      <c r="G24" s="67"/>
      <c r="H24" s="67">
        <f t="shared" si="2"/>
        <v>0</v>
      </c>
      <c r="I24" s="81"/>
      <c r="J24" s="81"/>
    </row>
    <row r="25" spans="1:10" s="70" customFormat="1" x14ac:dyDescent="0.2">
      <c r="A25" s="82"/>
      <c r="B25" s="83"/>
      <c r="C25" s="84"/>
      <c r="D25" s="369"/>
      <c r="E25" s="85"/>
      <c r="F25" s="86"/>
      <c r="I25" s="81"/>
      <c r="J25" s="81"/>
    </row>
    <row r="26" spans="1:10" s="40" customFormat="1" x14ac:dyDescent="0.2">
      <c r="A26" s="52">
        <v>2219</v>
      </c>
      <c r="B26" s="53" t="s">
        <v>86</v>
      </c>
      <c r="C26" s="54">
        <f t="shared" ref="C26:H26" si="3">SUM(C27:C38)</f>
        <v>14200</v>
      </c>
      <c r="D26" s="368">
        <f t="shared" si="3"/>
        <v>22310</v>
      </c>
      <c r="E26" s="55">
        <f t="shared" si="3"/>
        <v>17755011.129999999</v>
      </c>
      <c r="F26" s="56">
        <f t="shared" si="3"/>
        <v>0</v>
      </c>
      <c r="G26" s="54">
        <f t="shared" si="3"/>
        <v>380</v>
      </c>
      <c r="H26" s="54">
        <f t="shared" si="3"/>
        <v>380</v>
      </c>
      <c r="I26" s="39"/>
      <c r="J26" s="39"/>
    </row>
    <row r="27" spans="1:10" s="40" customFormat="1" ht="25.5" x14ac:dyDescent="0.2">
      <c r="A27" s="87"/>
      <c r="B27" s="14" t="s">
        <v>233</v>
      </c>
      <c r="C27" s="66">
        <v>400</v>
      </c>
      <c r="D27" s="12">
        <v>400</v>
      </c>
      <c r="E27" s="68">
        <v>261909.24</v>
      </c>
      <c r="F27" s="88"/>
      <c r="G27" s="67">
        <v>380</v>
      </c>
      <c r="H27" s="67">
        <f>F27+G27</f>
        <v>380</v>
      </c>
      <c r="I27" s="39"/>
      <c r="J27" s="39"/>
    </row>
    <row r="28" spans="1:10" s="306" customFormat="1" x14ac:dyDescent="0.2">
      <c r="A28" s="301"/>
      <c r="B28" s="302" t="s">
        <v>234</v>
      </c>
      <c r="C28" s="303"/>
      <c r="D28" s="12">
        <v>3400</v>
      </c>
      <c r="E28" s="304">
        <v>3268283.46</v>
      </c>
      <c r="F28" s="305"/>
      <c r="G28" s="12"/>
      <c r="H28" s="67">
        <f t="shared" ref="H28:H38" si="4">F28+G28</f>
        <v>0</v>
      </c>
      <c r="I28" s="7"/>
    </row>
    <row r="29" spans="1:10" s="306" customFormat="1" x14ac:dyDescent="0.2">
      <c r="A29" s="301"/>
      <c r="B29" s="302" t="s">
        <v>235</v>
      </c>
      <c r="C29" s="303"/>
      <c r="D29" s="12">
        <v>886</v>
      </c>
      <c r="E29" s="304">
        <v>750275.29</v>
      </c>
      <c r="F29" s="305"/>
      <c r="G29" s="12"/>
      <c r="H29" s="67">
        <f t="shared" si="4"/>
        <v>0</v>
      </c>
      <c r="I29" s="7"/>
    </row>
    <row r="30" spans="1:10" s="306" customFormat="1" x14ac:dyDescent="0.2">
      <c r="A30" s="301"/>
      <c r="B30" s="302" t="s">
        <v>236</v>
      </c>
      <c r="C30" s="303"/>
      <c r="D30" s="12">
        <v>63</v>
      </c>
      <c r="E30" s="304">
        <v>0</v>
      </c>
      <c r="F30" s="305"/>
      <c r="G30" s="12"/>
      <c r="H30" s="67">
        <f t="shared" si="4"/>
        <v>0</v>
      </c>
      <c r="I30" s="7"/>
    </row>
    <row r="31" spans="1:10" s="306" customFormat="1" x14ac:dyDescent="0.2">
      <c r="A31" s="301"/>
      <c r="B31" s="302" t="s">
        <v>237</v>
      </c>
      <c r="C31" s="303"/>
      <c r="D31" s="12">
        <v>160</v>
      </c>
      <c r="E31" s="304">
        <v>59610</v>
      </c>
      <c r="F31" s="305"/>
      <c r="G31" s="12"/>
      <c r="H31" s="67">
        <f t="shared" si="4"/>
        <v>0</v>
      </c>
      <c r="I31" s="7"/>
    </row>
    <row r="32" spans="1:10" s="58" customFormat="1" x14ac:dyDescent="0.2">
      <c r="A32" s="89"/>
      <c r="B32" s="302" t="s">
        <v>238</v>
      </c>
      <c r="C32" s="66"/>
      <c r="D32" s="12">
        <v>170</v>
      </c>
      <c r="E32" s="68">
        <v>1000</v>
      </c>
      <c r="F32" s="76"/>
      <c r="G32" s="67"/>
      <c r="H32" s="67">
        <f t="shared" si="4"/>
        <v>0</v>
      </c>
      <c r="I32" s="39"/>
      <c r="J32" s="57"/>
    </row>
    <row r="33" spans="1:10" s="306" customFormat="1" x14ac:dyDescent="0.2">
      <c r="A33" s="301"/>
      <c r="B33" s="302" t="s">
        <v>310</v>
      </c>
      <c r="C33" s="303"/>
      <c r="D33" s="12">
        <v>300</v>
      </c>
      <c r="E33" s="304">
        <v>277090</v>
      </c>
      <c r="F33" s="305"/>
      <c r="G33" s="12"/>
      <c r="H33" s="67">
        <f t="shared" si="4"/>
        <v>0</v>
      </c>
      <c r="I33" s="7"/>
    </row>
    <row r="34" spans="1:10" s="58" customFormat="1" x14ac:dyDescent="0.2">
      <c r="A34" s="89"/>
      <c r="B34" s="302" t="s">
        <v>239</v>
      </c>
      <c r="C34" s="66">
        <v>13800</v>
      </c>
      <c r="D34" s="12">
        <v>13845</v>
      </c>
      <c r="E34" s="68">
        <v>10180074.25</v>
      </c>
      <c r="F34" s="76"/>
      <c r="G34" s="67"/>
      <c r="H34" s="67">
        <f t="shared" si="4"/>
        <v>0</v>
      </c>
      <c r="I34" s="39"/>
      <c r="J34" s="57"/>
    </row>
    <row r="35" spans="1:10" s="58" customFormat="1" x14ac:dyDescent="0.2">
      <c r="A35" s="89"/>
      <c r="B35" s="302" t="s">
        <v>230</v>
      </c>
      <c r="C35" s="66"/>
      <c r="D35" s="12">
        <v>2700</v>
      </c>
      <c r="E35" s="68">
        <v>2655990.89</v>
      </c>
      <c r="F35" s="76"/>
      <c r="G35" s="67"/>
      <c r="H35" s="67">
        <f t="shared" si="4"/>
        <v>0</v>
      </c>
      <c r="I35" s="39"/>
      <c r="J35" s="57"/>
    </row>
    <row r="36" spans="1:10" s="58" customFormat="1" x14ac:dyDescent="0.2">
      <c r="A36" s="89"/>
      <c r="B36" s="302" t="s">
        <v>231</v>
      </c>
      <c r="C36" s="66"/>
      <c r="D36" s="12">
        <v>261</v>
      </c>
      <c r="E36" s="68">
        <v>232028</v>
      </c>
      <c r="F36" s="76"/>
      <c r="G36" s="67"/>
      <c r="H36" s="67">
        <f t="shared" si="4"/>
        <v>0</v>
      </c>
      <c r="I36" s="39"/>
      <c r="J36" s="57"/>
    </row>
    <row r="37" spans="1:10" s="58" customFormat="1" x14ac:dyDescent="0.2">
      <c r="A37" s="89"/>
      <c r="B37" s="302" t="s">
        <v>240</v>
      </c>
      <c r="C37" s="66"/>
      <c r="D37" s="12">
        <v>75</v>
      </c>
      <c r="E37" s="68">
        <f>38750+30000</f>
        <v>68750</v>
      </c>
      <c r="F37" s="76"/>
      <c r="G37" s="67"/>
      <c r="H37" s="67">
        <f t="shared" si="4"/>
        <v>0</v>
      </c>
      <c r="I37" s="39"/>
      <c r="J37" s="57"/>
    </row>
    <row r="38" spans="1:10" s="58" customFormat="1" x14ac:dyDescent="0.2">
      <c r="A38" s="89"/>
      <c r="B38" s="302" t="s">
        <v>232</v>
      </c>
      <c r="C38" s="66"/>
      <c r="D38" s="12">
        <v>50</v>
      </c>
      <c r="E38" s="145">
        <v>0</v>
      </c>
      <c r="F38" s="88"/>
      <c r="G38" s="67"/>
      <c r="H38" s="67">
        <f t="shared" si="4"/>
        <v>0</v>
      </c>
      <c r="I38" s="39"/>
      <c r="J38" s="57"/>
    </row>
    <row r="39" spans="1:10" s="40" customFormat="1" x14ac:dyDescent="0.2">
      <c r="A39" s="26"/>
      <c r="B39" s="69"/>
      <c r="C39" s="58"/>
      <c r="D39" s="7"/>
      <c r="E39" s="85"/>
      <c r="F39" s="91"/>
      <c r="I39" s="39"/>
      <c r="J39" s="39"/>
    </row>
    <row r="40" spans="1:10" s="58" customFormat="1" x14ac:dyDescent="0.2">
      <c r="A40" s="52">
        <v>2221</v>
      </c>
      <c r="B40" s="53" t="s">
        <v>52</v>
      </c>
      <c r="C40" s="54">
        <f t="shared" ref="C40:H40" si="5">SUM(C41:C43)</f>
        <v>75</v>
      </c>
      <c r="D40" s="368">
        <f t="shared" si="5"/>
        <v>355</v>
      </c>
      <c r="E40" s="72">
        <f t="shared" si="5"/>
        <v>0</v>
      </c>
      <c r="F40" s="73">
        <f t="shared" si="5"/>
        <v>0</v>
      </c>
      <c r="G40" s="73">
        <f t="shared" si="5"/>
        <v>25</v>
      </c>
      <c r="H40" s="73">
        <f t="shared" si="5"/>
        <v>25</v>
      </c>
      <c r="I40" s="39"/>
      <c r="J40" s="57"/>
    </row>
    <row r="41" spans="1:10" s="48" customFormat="1" x14ac:dyDescent="0.2">
      <c r="A41" s="59"/>
      <c r="B41" s="60" t="s">
        <v>119</v>
      </c>
      <c r="C41" s="66">
        <v>25</v>
      </c>
      <c r="D41" s="12">
        <v>25</v>
      </c>
      <c r="E41" s="68">
        <v>0</v>
      </c>
      <c r="F41" s="76"/>
      <c r="G41" s="67">
        <v>25</v>
      </c>
      <c r="H41" s="67">
        <f>F41+G41</f>
        <v>25</v>
      </c>
      <c r="I41" s="51"/>
      <c r="J41" s="51"/>
    </row>
    <row r="42" spans="1:10" s="48" customFormat="1" x14ac:dyDescent="0.2">
      <c r="A42" s="59"/>
      <c r="B42" s="342" t="s">
        <v>241</v>
      </c>
      <c r="C42" s="66">
        <v>50</v>
      </c>
      <c r="D42" s="12">
        <v>50</v>
      </c>
      <c r="E42" s="68">
        <v>0</v>
      </c>
      <c r="F42" s="76"/>
      <c r="G42" s="67"/>
      <c r="H42" s="67">
        <f t="shared" ref="H42:H43" si="6">F42+G42</f>
        <v>0</v>
      </c>
      <c r="I42" s="51"/>
      <c r="J42" s="51"/>
    </row>
    <row r="43" spans="1:10" s="48" customFormat="1" x14ac:dyDescent="0.2">
      <c r="A43" s="59"/>
      <c r="B43" s="342" t="s">
        <v>242</v>
      </c>
      <c r="C43" s="66"/>
      <c r="D43" s="12">
        <v>280</v>
      </c>
      <c r="E43" s="68">
        <v>0</v>
      </c>
      <c r="F43" s="76"/>
      <c r="G43" s="67"/>
      <c r="H43" s="67">
        <f t="shared" si="6"/>
        <v>0</v>
      </c>
      <c r="I43" s="51"/>
      <c r="J43" s="51"/>
    </row>
    <row r="44" spans="1:10" s="58" customFormat="1" x14ac:dyDescent="0.2">
      <c r="A44" s="93"/>
      <c r="B44" s="94"/>
      <c r="C44" s="95"/>
      <c r="D44" s="370"/>
      <c r="E44" s="86"/>
      <c r="F44" s="91"/>
      <c r="G44" s="86"/>
      <c r="H44" s="86"/>
      <c r="I44" s="39"/>
      <c r="J44" s="57"/>
    </row>
    <row r="45" spans="1:10" s="58" customFormat="1" x14ac:dyDescent="0.2">
      <c r="A45" s="52">
        <v>2292</v>
      </c>
      <c r="B45" s="53" t="s">
        <v>165</v>
      </c>
      <c r="C45" s="54">
        <f t="shared" ref="C45:H45" si="7">SUM(C46:C46)</f>
        <v>445</v>
      </c>
      <c r="D45" s="368">
        <f t="shared" si="7"/>
        <v>445</v>
      </c>
      <c r="E45" s="72">
        <f t="shared" si="7"/>
        <v>321398.55</v>
      </c>
      <c r="F45" s="73">
        <f t="shared" si="7"/>
        <v>0</v>
      </c>
      <c r="G45" s="54">
        <f t="shared" si="7"/>
        <v>366</v>
      </c>
      <c r="H45" s="54">
        <f t="shared" si="7"/>
        <v>366</v>
      </c>
      <c r="I45" s="39"/>
      <c r="J45" s="57"/>
    </row>
    <row r="46" spans="1:10" s="58" customFormat="1" x14ac:dyDescent="0.2">
      <c r="A46" s="89"/>
      <c r="B46" s="302" t="s">
        <v>311</v>
      </c>
      <c r="C46" s="66">
        <v>445</v>
      </c>
      <c r="D46" s="12">
        <v>445</v>
      </c>
      <c r="E46" s="68">
        <v>321398.55</v>
      </c>
      <c r="F46" s="76"/>
      <c r="G46" s="67">
        <v>366</v>
      </c>
      <c r="H46" s="67">
        <f>F46+G46</f>
        <v>366</v>
      </c>
      <c r="I46" s="39"/>
      <c r="J46" s="57"/>
    </row>
    <row r="47" spans="1:10" s="40" customFormat="1" x14ac:dyDescent="0.2">
      <c r="A47" s="23"/>
      <c r="B47" s="69"/>
      <c r="C47" s="58"/>
      <c r="D47" s="7"/>
      <c r="E47" s="70"/>
      <c r="F47" s="71"/>
      <c r="I47" s="39"/>
      <c r="J47" s="39"/>
    </row>
    <row r="48" spans="1:10" s="98" customFormat="1" x14ac:dyDescent="0.2">
      <c r="A48" s="52">
        <v>2321</v>
      </c>
      <c r="B48" s="53" t="s">
        <v>53</v>
      </c>
      <c r="C48" s="54">
        <f t="shared" ref="C48:H48" si="8">SUM(C49:C53)</f>
        <v>3376</v>
      </c>
      <c r="D48" s="368">
        <f t="shared" si="8"/>
        <v>9866</v>
      </c>
      <c r="E48" s="72">
        <f t="shared" si="8"/>
        <v>5757116.2800000003</v>
      </c>
      <c r="F48" s="73">
        <f t="shared" si="8"/>
        <v>0</v>
      </c>
      <c r="G48" s="73">
        <f t="shared" si="8"/>
        <v>361</v>
      </c>
      <c r="H48" s="73">
        <f t="shared" si="8"/>
        <v>361</v>
      </c>
      <c r="I48" s="96"/>
      <c r="J48" s="97"/>
    </row>
    <row r="49" spans="1:10" s="98" customFormat="1" ht="12" customHeight="1" x14ac:dyDescent="0.2">
      <c r="A49" s="89"/>
      <c r="B49" s="343" t="s">
        <v>243</v>
      </c>
      <c r="C49" s="66">
        <v>55</v>
      </c>
      <c r="D49" s="12">
        <v>55</v>
      </c>
      <c r="E49" s="68">
        <v>20874</v>
      </c>
      <c r="F49" s="76"/>
      <c r="G49" s="67">
        <v>55</v>
      </c>
      <c r="H49" s="67">
        <f>F49+G49</f>
        <v>55</v>
      </c>
      <c r="I49" s="96"/>
      <c r="J49" s="97"/>
    </row>
    <row r="50" spans="1:10" s="98" customFormat="1" x14ac:dyDescent="0.2">
      <c r="A50" s="89"/>
      <c r="B50" s="343" t="s">
        <v>244</v>
      </c>
      <c r="C50" s="66">
        <v>10</v>
      </c>
      <c r="D50" s="12">
        <v>10</v>
      </c>
      <c r="E50" s="68">
        <v>8223.16</v>
      </c>
      <c r="F50" s="76"/>
      <c r="G50" s="67">
        <v>10</v>
      </c>
      <c r="H50" s="67">
        <f t="shared" ref="H50:H53" si="9">F50+G50</f>
        <v>10</v>
      </c>
      <c r="I50" s="96"/>
      <c r="J50" s="97"/>
    </row>
    <row r="51" spans="1:10" s="98" customFormat="1" x14ac:dyDescent="0.2">
      <c r="A51" s="89"/>
      <c r="B51" s="343" t="s">
        <v>245</v>
      </c>
      <c r="C51" s="66">
        <v>11</v>
      </c>
      <c r="D51" s="12">
        <v>11</v>
      </c>
      <c r="E51" s="68">
        <v>3885.31</v>
      </c>
      <c r="F51" s="76"/>
      <c r="G51" s="67">
        <v>11</v>
      </c>
      <c r="H51" s="67">
        <f t="shared" si="9"/>
        <v>11</v>
      </c>
      <c r="I51" s="96"/>
      <c r="J51" s="97"/>
    </row>
    <row r="52" spans="1:10" s="98" customFormat="1" x14ac:dyDescent="0.2">
      <c r="A52" s="89"/>
      <c r="B52" s="343" t="s">
        <v>246</v>
      </c>
      <c r="C52" s="66">
        <v>300</v>
      </c>
      <c r="D52" s="12">
        <v>300</v>
      </c>
      <c r="E52" s="68">
        <v>88764.39</v>
      </c>
      <c r="F52" s="76"/>
      <c r="G52" s="67">
        <v>285</v>
      </c>
      <c r="H52" s="67">
        <f t="shared" si="9"/>
        <v>285</v>
      </c>
      <c r="I52" s="96"/>
      <c r="J52" s="97"/>
    </row>
    <row r="53" spans="1:10" s="101" customFormat="1" x14ac:dyDescent="0.2">
      <c r="A53" s="89"/>
      <c r="B53" s="343" t="s">
        <v>247</v>
      </c>
      <c r="C53" s="344">
        <v>3000</v>
      </c>
      <c r="D53" s="12">
        <v>9490</v>
      </c>
      <c r="E53" s="68">
        <v>5635369.4199999999</v>
      </c>
      <c r="F53" s="76"/>
      <c r="G53" s="67"/>
      <c r="H53" s="67">
        <f t="shared" si="9"/>
        <v>0</v>
      </c>
      <c r="I53" s="100"/>
      <c r="J53" s="97"/>
    </row>
    <row r="54" spans="1:10" s="98" customFormat="1" x14ac:dyDescent="0.2">
      <c r="A54" s="93"/>
      <c r="B54" s="102"/>
      <c r="D54" s="371"/>
      <c r="E54" s="103"/>
      <c r="F54" s="104"/>
      <c r="I54" s="96"/>
      <c r="J54" s="97"/>
    </row>
    <row r="55" spans="1:10" s="40" customFormat="1" x14ac:dyDescent="0.2">
      <c r="A55" s="52">
        <v>2333</v>
      </c>
      <c r="B55" s="53" t="s">
        <v>54</v>
      </c>
      <c r="C55" s="54">
        <f t="shared" ref="C55:H55" si="10">SUM(C56:C58)</f>
        <v>130</v>
      </c>
      <c r="D55" s="368">
        <f t="shared" si="10"/>
        <v>130</v>
      </c>
      <c r="E55" s="72">
        <f t="shared" si="10"/>
        <v>25317</v>
      </c>
      <c r="F55" s="73">
        <f t="shared" si="10"/>
        <v>0</v>
      </c>
      <c r="G55" s="54">
        <f t="shared" si="10"/>
        <v>126</v>
      </c>
      <c r="H55" s="54">
        <f t="shared" si="10"/>
        <v>126</v>
      </c>
      <c r="I55" s="39"/>
      <c r="J55" s="39"/>
    </row>
    <row r="56" spans="1:10" s="40" customFormat="1" x14ac:dyDescent="0.2">
      <c r="A56" s="64"/>
      <c r="B56" s="14" t="s">
        <v>312</v>
      </c>
      <c r="C56" s="66">
        <v>25</v>
      </c>
      <c r="D56" s="12">
        <v>25</v>
      </c>
      <c r="E56" s="68">
        <v>16000</v>
      </c>
      <c r="F56" s="76"/>
      <c r="G56" s="67">
        <v>25</v>
      </c>
      <c r="H56" s="67">
        <f>F56+G56</f>
        <v>25</v>
      </c>
      <c r="I56" s="39"/>
      <c r="J56" s="39"/>
    </row>
    <row r="57" spans="1:10" s="40" customFormat="1" x14ac:dyDescent="0.2">
      <c r="A57" s="64"/>
      <c r="B57" s="14" t="s">
        <v>54</v>
      </c>
      <c r="C57" s="66">
        <v>90</v>
      </c>
      <c r="D57" s="12">
        <v>90</v>
      </c>
      <c r="E57" s="68">
        <v>9317</v>
      </c>
      <c r="F57" s="76"/>
      <c r="G57" s="67">
        <v>86</v>
      </c>
      <c r="H57" s="67">
        <f t="shared" ref="H57:H58" si="11">F57+G57</f>
        <v>86</v>
      </c>
      <c r="I57" s="39"/>
      <c r="J57" s="39"/>
    </row>
    <row r="58" spans="1:10" s="40" customFormat="1" x14ac:dyDescent="0.2">
      <c r="A58" s="64"/>
      <c r="B58" s="14" t="s">
        <v>313</v>
      </c>
      <c r="C58" s="66">
        <v>15</v>
      </c>
      <c r="D58" s="12">
        <v>15</v>
      </c>
      <c r="E58" s="68">
        <v>0</v>
      </c>
      <c r="F58" s="76"/>
      <c r="G58" s="67">
        <v>15</v>
      </c>
      <c r="H58" s="67">
        <f t="shared" si="11"/>
        <v>15</v>
      </c>
      <c r="I58" s="39"/>
      <c r="J58" s="39"/>
    </row>
    <row r="59" spans="1:10" s="40" customFormat="1" x14ac:dyDescent="0.2">
      <c r="A59" s="82"/>
      <c r="B59" s="83"/>
      <c r="C59" s="58"/>
      <c r="D59" s="7"/>
      <c r="E59" s="79"/>
      <c r="F59" s="105"/>
      <c r="I59" s="39"/>
      <c r="J59" s="39"/>
    </row>
    <row r="60" spans="1:10" s="40" customFormat="1" x14ac:dyDescent="0.2">
      <c r="A60" s="52">
        <v>3111</v>
      </c>
      <c r="B60" s="53" t="s">
        <v>55</v>
      </c>
      <c r="C60" s="54">
        <f t="shared" ref="C60:H60" si="12">SUM(C61:C70)</f>
        <v>2122</v>
      </c>
      <c r="D60" s="368">
        <f t="shared" si="12"/>
        <v>3153</v>
      </c>
      <c r="E60" s="72">
        <f t="shared" si="12"/>
        <v>2695108.8000000003</v>
      </c>
      <c r="F60" s="73">
        <f t="shared" si="12"/>
        <v>0</v>
      </c>
      <c r="G60" s="73">
        <f t="shared" si="12"/>
        <v>2738</v>
      </c>
      <c r="H60" s="73">
        <f t="shared" si="12"/>
        <v>2738</v>
      </c>
      <c r="I60" s="39"/>
      <c r="J60" s="39"/>
    </row>
    <row r="61" spans="1:10" s="40" customFormat="1" x14ac:dyDescent="0.2">
      <c r="A61" s="64"/>
      <c r="B61" s="65" t="s">
        <v>92</v>
      </c>
      <c r="C61" s="66">
        <v>1311</v>
      </c>
      <c r="D61" s="12">
        <v>1311</v>
      </c>
      <c r="E61" s="68">
        <v>1092500</v>
      </c>
      <c r="F61" s="63"/>
      <c r="G61" s="61">
        <v>1290</v>
      </c>
      <c r="H61" s="61">
        <f>F61+G61</f>
        <v>1290</v>
      </c>
      <c r="I61" s="39"/>
      <c r="J61" s="39"/>
    </row>
    <row r="62" spans="1:10" s="40" customFormat="1" x14ac:dyDescent="0.2">
      <c r="A62" s="64"/>
      <c r="B62" s="14" t="s">
        <v>367</v>
      </c>
      <c r="C62" s="66"/>
      <c r="D62" s="12"/>
      <c r="E62" s="68"/>
      <c r="F62" s="63"/>
      <c r="G62" s="307">
        <v>557</v>
      </c>
      <c r="H62" s="61">
        <f t="shared" ref="H62:H70" si="13">F62+G62</f>
        <v>557</v>
      </c>
      <c r="I62" s="365"/>
      <c r="J62" s="39"/>
    </row>
    <row r="63" spans="1:10" s="40" customFormat="1" x14ac:dyDescent="0.2">
      <c r="A63" s="64"/>
      <c r="B63" s="14" t="s">
        <v>362</v>
      </c>
      <c r="C63" s="66"/>
      <c r="D63" s="12">
        <v>164</v>
      </c>
      <c r="E63" s="68">
        <v>164000</v>
      </c>
      <c r="F63" s="63"/>
      <c r="G63" s="333"/>
      <c r="H63" s="61">
        <f t="shared" si="13"/>
        <v>0</v>
      </c>
      <c r="I63" s="318"/>
      <c r="J63" s="39"/>
    </row>
    <row r="64" spans="1:10" s="40" customFormat="1" x14ac:dyDescent="0.2">
      <c r="A64" s="64"/>
      <c r="B64" s="14" t="s">
        <v>363</v>
      </c>
      <c r="C64" s="66"/>
      <c r="D64" s="12">
        <v>181</v>
      </c>
      <c r="E64" s="68">
        <v>180657.6</v>
      </c>
      <c r="F64" s="63"/>
      <c r="G64" s="61"/>
      <c r="H64" s="61">
        <f t="shared" si="13"/>
        <v>0</v>
      </c>
      <c r="I64" s="39"/>
      <c r="J64" s="39"/>
    </row>
    <row r="65" spans="1:10" s="40" customFormat="1" x14ac:dyDescent="0.2">
      <c r="A65" s="64"/>
      <c r="B65" s="65" t="s">
        <v>40</v>
      </c>
      <c r="C65" s="66">
        <v>811</v>
      </c>
      <c r="D65" s="12">
        <v>811</v>
      </c>
      <c r="E65" s="68">
        <v>675800</v>
      </c>
      <c r="F65" s="63"/>
      <c r="G65" s="61">
        <v>891</v>
      </c>
      <c r="H65" s="61">
        <f t="shared" si="13"/>
        <v>891</v>
      </c>
      <c r="I65" s="39"/>
      <c r="J65" s="39"/>
    </row>
    <row r="66" spans="1:10" s="40" customFormat="1" x14ac:dyDescent="0.2">
      <c r="A66" s="64"/>
      <c r="B66" s="14" t="s">
        <v>364</v>
      </c>
      <c r="C66" s="66"/>
      <c r="D66" s="12">
        <v>144</v>
      </c>
      <c r="E66" s="68">
        <v>144131.20000000001</v>
      </c>
      <c r="F66" s="63"/>
      <c r="G66" s="61"/>
      <c r="H66" s="61">
        <f t="shared" si="13"/>
        <v>0</v>
      </c>
      <c r="I66" s="39"/>
      <c r="J66" s="39"/>
    </row>
    <row r="67" spans="1:10" s="40" customFormat="1" x14ac:dyDescent="0.2">
      <c r="A67" s="64"/>
      <c r="B67" s="65" t="s">
        <v>169</v>
      </c>
      <c r="C67" s="66"/>
      <c r="D67" s="12">
        <v>128</v>
      </c>
      <c r="E67" s="68">
        <v>128260</v>
      </c>
      <c r="F67" s="63"/>
      <c r="G67" s="61"/>
      <c r="H67" s="61">
        <f t="shared" si="13"/>
        <v>0</v>
      </c>
      <c r="I67" s="39"/>
      <c r="J67" s="39"/>
    </row>
    <row r="68" spans="1:10" s="40" customFormat="1" x14ac:dyDescent="0.2">
      <c r="A68" s="64"/>
      <c r="B68" s="65" t="s">
        <v>170</v>
      </c>
      <c r="C68" s="66"/>
      <c r="D68" s="12">
        <v>167</v>
      </c>
      <c r="E68" s="68">
        <v>164560</v>
      </c>
      <c r="F68" s="63"/>
      <c r="G68" s="61"/>
      <c r="H68" s="61">
        <f t="shared" si="13"/>
        <v>0</v>
      </c>
      <c r="I68" s="39"/>
      <c r="J68" s="39"/>
    </row>
    <row r="69" spans="1:10" s="40" customFormat="1" x14ac:dyDescent="0.2">
      <c r="A69" s="64"/>
      <c r="B69" s="14" t="s">
        <v>365</v>
      </c>
      <c r="C69" s="66"/>
      <c r="D69" s="12">
        <v>102</v>
      </c>
      <c r="E69" s="68">
        <v>0</v>
      </c>
      <c r="F69" s="63"/>
      <c r="G69" s="61"/>
      <c r="H69" s="61">
        <f t="shared" si="13"/>
        <v>0</v>
      </c>
      <c r="I69" s="39"/>
      <c r="J69" s="39"/>
    </row>
    <row r="70" spans="1:10" s="40" customFormat="1" x14ac:dyDescent="0.2">
      <c r="A70" s="64"/>
      <c r="B70" s="65" t="s">
        <v>171</v>
      </c>
      <c r="C70" s="66"/>
      <c r="D70" s="12">
        <v>145</v>
      </c>
      <c r="E70" s="68">
        <v>145200</v>
      </c>
      <c r="F70" s="63"/>
      <c r="G70" s="61"/>
      <c r="H70" s="61">
        <f t="shared" si="13"/>
        <v>0</v>
      </c>
      <c r="I70" s="39"/>
      <c r="J70" s="39"/>
    </row>
    <row r="71" spans="1:10" s="40" customFormat="1" x14ac:dyDescent="0.2">
      <c r="A71" s="82"/>
      <c r="B71" s="83"/>
      <c r="C71" s="58"/>
      <c r="D71" s="7"/>
      <c r="E71" s="70"/>
      <c r="F71" s="91"/>
      <c r="I71" s="39"/>
      <c r="J71" s="39"/>
    </row>
    <row r="72" spans="1:10" s="40" customFormat="1" x14ac:dyDescent="0.2">
      <c r="A72" s="52">
        <v>3113</v>
      </c>
      <c r="B72" s="53" t="s">
        <v>56</v>
      </c>
      <c r="C72" s="54">
        <f t="shared" ref="C72:H72" si="14">SUM(C73:C81)</f>
        <v>22257</v>
      </c>
      <c r="D72" s="368">
        <f t="shared" si="14"/>
        <v>25559</v>
      </c>
      <c r="E72" s="55">
        <f t="shared" si="14"/>
        <v>8851598.0299999993</v>
      </c>
      <c r="F72" s="56">
        <f t="shared" si="14"/>
        <v>0</v>
      </c>
      <c r="G72" s="54">
        <f t="shared" si="14"/>
        <v>7370</v>
      </c>
      <c r="H72" s="54">
        <f t="shared" si="14"/>
        <v>7370</v>
      </c>
      <c r="I72" s="39"/>
      <c r="J72" s="39"/>
    </row>
    <row r="73" spans="1:10" s="40" customFormat="1" x14ac:dyDescent="0.2">
      <c r="A73" s="64"/>
      <c r="B73" s="65" t="s">
        <v>41</v>
      </c>
      <c r="C73" s="66">
        <v>3273</v>
      </c>
      <c r="D73" s="12">
        <v>3273</v>
      </c>
      <c r="E73" s="68">
        <v>2727500</v>
      </c>
      <c r="F73" s="63"/>
      <c r="G73" s="61">
        <v>3379</v>
      </c>
      <c r="H73" s="61">
        <f>F73+G73</f>
        <v>3379</v>
      </c>
      <c r="I73" s="318"/>
      <c r="J73" s="39"/>
    </row>
    <row r="74" spans="1:10" s="40" customFormat="1" ht="12.75" customHeight="1" x14ac:dyDescent="0.2">
      <c r="A74" s="64"/>
      <c r="B74" s="65" t="s">
        <v>172</v>
      </c>
      <c r="C74" s="66">
        <v>3886</v>
      </c>
      <c r="D74" s="12">
        <v>3886</v>
      </c>
      <c r="E74" s="68">
        <v>3238400</v>
      </c>
      <c r="F74" s="63"/>
      <c r="G74" s="61">
        <v>3973</v>
      </c>
      <c r="H74" s="61">
        <f t="shared" ref="H74:H81" si="15">F74+G74</f>
        <v>3973</v>
      </c>
      <c r="I74" s="39"/>
      <c r="J74" s="39"/>
    </row>
    <row r="75" spans="1:10" s="40" customFormat="1" x14ac:dyDescent="0.2">
      <c r="A75" s="64"/>
      <c r="B75" s="14" t="s">
        <v>360</v>
      </c>
      <c r="C75" s="66">
        <v>14</v>
      </c>
      <c r="D75" s="12">
        <v>12</v>
      </c>
      <c r="E75" s="68">
        <v>8482</v>
      </c>
      <c r="F75" s="76"/>
      <c r="G75" s="67">
        <v>12</v>
      </c>
      <c r="H75" s="61">
        <f t="shared" si="15"/>
        <v>12</v>
      </c>
      <c r="I75" s="39"/>
      <c r="J75" s="39"/>
    </row>
    <row r="76" spans="1:10" s="40" customFormat="1" ht="26.25" customHeight="1" x14ac:dyDescent="0.2">
      <c r="A76" s="64"/>
      <c r="B76" s="22" t="s">
        <v>361</v>
      </c>
      <c r="C76" s="66">
        <v>4</v>
      </c>
      <c r="D76" s="12">
        <v>6</v>
      </c>
      <c r="E76" s="68">
        <v>4000</v>
      </c>
      <c r="F76" s="76"/>
      <c r="G76" s="67">
        <v>6</v>
      </c>
      <c r="H76" s="61">
        <f t="shared" si="15"/>
        <v>6</v>
      </c>
      <c r="I76" s="39"/>
      <c r="J76" s="39"/>
    </row>
    <row r="77" spans="1:10" s="40" customFormat="1" ht="15" customHeight="1" x14ac:dyDescent="0.2">
      <c r="A77" s="64"/>
      <c r="B77" s="22" t="s">
        <v>359</v>
      </c>
      <c r="C77" s="66"/>
      <c r="D77" s="12">
        <v>66</v>
      </c>
      <c r="E77" s="68">
        <v>32990</v>
      </c>
      <c r="F77" s="76"/>
      <c r="G77" s="67"/>
      <c r="H77" s="61">
        <f t="shared" si="15"/>
        <v>0</v>
      </c>
      <c r="I77" s="39"/>
      <c r="J77" s="39"/>
    </row>
    <row r="78" spans="1:10" s="7" customFormat="1" ht="12.75" customHeight="1" x14ac:dyDescent="0.2">
      <c r="A78" s="13"/>
      <c r="B78" s="22" t="s">
        <v>205</v>
      </c>
      <c r="C78" s="383">
        <v>5000</v>
      </c>
      <c r="D78" s="12">
        <v>4198</v>
      </c>
      <c r="E78" s="304">
        <v>154941</v>
      </c>
      <c r="F78" s="305"/>
      <c r="G78" s="12"/>
      <c r="H78" s="61">
        <f t="shared" si="15"/>
        <v>0</v>
      </c>
    </row>
    <row r="79" spans="1:10" s="7" customFormat="1" ht="12.75" customHeight="1" x14ac:dyDescent="0.2">
      <c r="A79" s="13"/>
      <c r="B79" s="22" t="s">
        <v>206</v>
      </c>
      <c r="C79" s="383">
        <v>4500</v>
      </c>
      <c r="D79" s="12">
        <v>7755</v>
      </c>
      <c r="E79" s="304">
        <v>2256676</v>
      </c>
      <c r="F79" s="305"/>
      <c r="G79" s="12"/>
      <c r="H79" s="61">
        <f t="shared" si="15"/>
        <v>0</v>
      </c>
    </row>
    <row r="80" spans="1:10" s="7" customFormat="1" ht="12.75" customHeight="1" x14ac:dyDescent="0.2">
      <c r="A80" s="13"/>
      <c r="B80" s="22" t="s">
        <v>358</v>
      </c>
      <c r="C80" s="383">
        <v>5500</v>
      </c>
      <c r="D80" s="12">
        <v>5993</v>
      </c>
      <c r="E80" s="304">
        <v>60500</v>
      </c>
      <c r="F80" s="305"/>
      <c r="G80" s="12"/>
      <c r="H80" s="61">
        <f t="shared" si="15"/>
        <v>0</v>
      </c>
    </row>
    <row r="81" spans="1:10" s="40" customFormat="1" ht="12.75" customHeight="1" x14ac:dyDescent="0.2">
      <c r="A81" s="64"/>
      <c r="B81" s="108" t="s">
        <v>176</v>
      </c>
      <c r="C81" s="383">
        <v>80</v>
      </c>
      <c r="D81" s="12">
        <v>370</v>
      </c>
      <c r="E81" s="68">
        <v>368109.03</v>
      </c>
      <c r="F81" s="76"/>
      <c r="G81" s="67"/>
      <c r="H81" s="61">
        <f t="shared" si="15"/>
        <v>0</v>
      </c>
    </row>
    <row r="82" spans="1:10" s="40" customFormat="1" x14ac:dyDescent="0.2">
      <c r="A82" s="82"/>
      <c r="B82" s="83"/>
      <c r="C82" s="58"/>
      <c r="D82" s="7"/>
      <c r="E82" s="85"/>
      <c r="F82" s="105"/>
      <c r="I82" s="39"/>
      <c r="J82" s="39"/>
    </row>
    <row r="83" spans="1:10" s="40" customFormat="1" x14ac:dyDescent="0.2">
      <c r="A83" s="52">
        <v>3141</v>
      </c>
      <c r="B83" s="53" t="s">
        <v>57</v>
      </c>
      <c r="C83" s="54">
        <f t="shared" ref="C83:H83" si="16">SUM(C84)</f>
        <v>450</v>
      </c>
      <c r="D83" s="368">
        <f t="shared" si="16"/>
        <v>450</v>
      </c>
      <c r="E83" s="72">
        <f t="shared" si="16"/>
        <v>375000</v>
      </c>
      <c r="F83" s="73">
        <f t="shared" si="16"/>
        <v>0</v>
      </c>
      <c r="G83" s="54">
        <f t="shared" si="16"/>
        <v>450</v>
      </c>
      <c r="H83" s="54">
        <f t="shared" si="16"/>
        <v>450</v>
      </c>
      <c r="I83" s="39"/>
      <c r="J83" s="39"/>
    </row>
    <row r="84" spans="1:10" s="40" customFormat="1" x14ac:dyDescent="0.2">
      <c r="A84" s="109"/>
      <c r="B84" s="65" t="s">
        <v>7</v>
      </c>
      <c r="C84" s="66">
        <v>450</v>
      </c>
      <c r="D84" s="12">
        <v>450</v>
      </c>
      <c r="E84" s="68">
        <v>375000</v>
      </c>
      <c r="F84" s="76"/>
      <c r="G84" s="67">
        <v>450</v>
      </c>
      <c r="H84" s="67">
        <f>F84+G84</f>
        <v>450</v>
      </c>
      <c r="I84" s="39"/>
      <c r="J84" s="39"/>
    </row>
    <row r="85" spans="1:10" s="40" customFormat="1" x14ac:dyDescent="0.2">
      <c r="A85" s="110"/>
      <c r="B85" s="83"/>
      <c r="C85" s="111"/>
      <c r="D85" s="372"/>
      <c r="E85" s="70"/>
      <c r="F85" s="71"/>
      <c r="I85" s="39"/>
      <c r="J85" s="39"/>
    </row>
    <row r="86" spans="1:10" s="40" customFormat="1" x14ac:dyDescent="0.2">
      <c r="A86" s="52">
        <v>3314</v>
      </c>
      <c r="B86" s="53" t="s">
        <v>18</v>
      </c>
      <c r="C86" s="54">
        <f t="shared" ref="C86:H86" si="17">SUM(C87:C92)</f>
        <v>1937</v>
      </c>
      <c r="D86" s="368">
        <f t="shared" si="17"/>
        <v>2195.5</v>
      </c>
      <c r="E86" s="55">
        <f t="shared" si="17"/>
        <v>1743188.27</v>
      </c>
      <c r="F86" s="56">
        <f t="shared" si="17"/>
        <v>0</v>
      </c>
      <c r="G86" s="54">
        <f t="shared" si="17"/>
        <v>2076</v>
      </c>
      <c r="H86" s="54">
        <f t="shared" si="17"/>
        <v>2076</v>
      </c>
      <c r="I86" s="39"/>
      <c r="J86" s="39"/>
    </row>
    <row r="87" spans="1:10" s="40" customFormat="1" x14ac:dyDescent="0.2">
      <c r="A87" s="64"/>
      <c r="B87" s="14" t="s">
        <v>391</v>
      </c>
      <c r="C87" s="66">
        <v>950</v>
      </c>
      <c r="D87" s="12">
        <v>1041</v>
      </c>
      <c r="E87" s="68">
        <v>858739</v>
      </c>
      <c r="F87" s="76"/>
      <c r="G87" s="67">
        <v>987</v>
      </c>
      <c r="H87" s="67">
        <f>F87+G87</f>
        <v>987</v>
      </c>
      <c r="I87" s="39"/>
      <c r="J87" s="39"/>
    </row>
    <row r="88" spans="1:10" s="40" customFormat="1" x14ac:dyDescent="0.2">
      <c r="A88" s="64"/>
      <c r="B88" s="14" t="s">
        <v>268</v>
      </c>
      <c r="C88" s="66">
        <v>324</v>
      </c>
      <c r="D88" s="12">
        <v>358.5</v>
      </c>
      <c r="E88" s="68">
        <v>294697</v>
      </c>
      <c r="F88" s="76"/>
      <c r="G88" s="67">
        <v>336</v>
      </c>
      <c r="H88" s="67">
        <f t="shared" ref="H88:H92" si="18">F88+G88</f>
        <v>336</v>
      </c>
      <c r="I88" s="39"/>
      <c r="J88" s="39"/>
    </row>
    <row r="89" spans="1:10" s="40" customFormat="1" x14ac:dyDescent="0.2">
      <c r="A89" s="64"/>
      <c r="B89" s="14" t="s">
        <v>392</v>
      </c>
      <c r="C89" s="66">
        <v>19</v>
      </c>
      <c r="D89" s="12">
        <v>20.5</v>
      </c>
      <c r="E89" s="68">
        <v>0</v>
      </c>
      <c r="F89" s="76"/>
      <c r="G89" s="67">
        <v>20</v>
      </c>
      <c r="H89" s="67">
        <f t="shared" si="18"/>
        <v>20</v>
      </c>
      <c r="I89" s="39"/>
      <c r="J89" s="39"/>
    </row>
    <row r="90" spans="1:10" s="40" customFormat="1" x14ac:dyDescent="0.2">
      <c r="A90" s="64"/>
      <c r="B90" s="14" t="s">
        <v>269</v>
      </c>
      <c r="C90" s="66">
        <v>644</v>
      </c>
      <c r="D90" s="12">
        <v>662.5</v>
      </c>
      <c r="E90" s="68">
        <v>521673.71</v>
      </c>
      <c r="F90" s="76"/>
      <c r="G90" s="67">
        <v>733</v>
      </c>
      <c r="H90" s="67">
        <f>F90+G90</f>
        <v>733</v>
      </c>
      <c r="I90" s="39"/>
      <c r="J90" s="39"/>
    </row>
    <row r="91" spans="1:10" s="40" customFormat="1" x14ac:dyDescent="0.2">
      <c r="A91" s="64"/>
      <c r="B91" s="14" t="s">
        <v>225</v>
      </c>
      <c r="C91" s="66"/>
      <c r="D91" s="12">
        <v>20</v>
      </c>
      <c r="E91" s="68">
        <v>18300</v>
      </c>
      <c r="F91" s="76"/>
      <c r="G91" s="67"/>
      <c r="H91" s="67">
        <f t="shared" si="18"/>
        <v>0</v>
      </c>
      <c r="I91" s="39"/>
      <c r="J91" s="39"/>
    </row>
    <row r="92" spans="1:10" s="40" customFormat="1" ht="25.5" x14ac:dyDescent="0.2">
      <c r="A92" s="64"/>
      <c r="B92" s="14" t="s">
        <v>226</v>
      </c>
      <c r="C92" s="66"/>
      <c r="D92" s="12">
        <v>93</v>
      </c>
      <c r="E92" s="68">
        <v>49778.559999999998</v>
      </c>
      <c r="F92" s="76"/>
      <c r="G92" s="67"/>
      <c r="H92" s="67">
        <f t="shared" si="18"/>
        <v>0</v>
      </c>
      <c r="I92" s="39"/>
      <c r="J92" s="39"/>
    </row>
    <row r="93" spans="1:10" s="40" customFormat="1" x14ac:dyDescent="0.2">
      <c r="A93" s="82"/>
      <c r="B93" s="83"/>
      <c r="C93" s="111"/>
      <c r="D93" s="372"/>
      <c r="E93" s="85"/>
      <c r="F93" s="105"/>
      <c r="I93" s="39"/>
      <c r="J93" s="39"/>
    </row>
    <row r="94" spans="1:10" s="40" customFormat="1" x14ac:dyDescent="0.2">
      <c r="A94" s="52">
        <v>3315</v>
      </c>
      <c r="B94" s="53" t="s">
        <v>90</v>
      </c>
      <c r="C94" s="54">
        <f t="shared" ref="C94:F94" si="19">SUM(C96:C97)</f>
        <v>200</v>
      </c>
      <c r="D94" s="368">
        <f t="shared" si="19"/>
        <v>200</v>
      </c>
      <c r="E94" s="72">
        <f t="shared" si="19"/>
        <v>159380</v>
      </c>
      <c r="F94" s="73">
        <f t="shared" si="19"/>
        <v>0</v>
      </c>
      <c r="G94" s="54">
        <f>SUM(G95:G97)</f>
        <v>204</v>
      </c>
      <c r="H94" s="54">
        <f>SUM(H95:H97)</f>
        <v>204</v>
      </c>
      <c r="I94" s="39"/>
      <c r="J94" s="39"/>
    </row>
    <row r="95" spans="1:10" s="348" customFormat="1" x14ac:dyDescent="0.2">
      <c r="A95" s="346"/>
      <c r="B95" s="342" t="s">
        <v>410</v>
      </c>
      <c r="C95" s="307"/>
      <c r="D95" s="307"/>
      <c r="E95" s="347"/>
      <c r="F95" s="308"/>
      <c r="G95" s="307">
        <v>204</v>
      </c>
      <c r="H95" s="307">
        <f>SUM(F95:G95)</f>
        <v>204</v>
      </c>
      <c r="I95" s="51"/>
      <c r="J95" s="51"/>
    </row>
    <row r="96" spans="1:10" s="40" customFormat="1" x14ac:dyDescent="0.2">
      <c r="A96" s="64"/>
      <c r="B96" s="14" t="s">
        <v>314</v>
      </c>
      <c r="C96" s="112">
        <v>129</v>
      </c>
      <c r="D96" s="307">
        <v>129</v>
      </c>
      <c r="E96" s="68">
        <v>109020</v>
      </c>
      <c r="F96" s="63"/>
      <c r="G96" s="61"/>
      <c r="H96" s="61">
        <f>F96+G96</f>
        <v>0</v>
      </c>
      <c r="I96" s="39"/>
      <c r="J96" s="39"/>
    </row>
    <row r="97" spans="1:10" s="40" customFormat="1" x14ac:dyDescent="0.2">
      <c r="A97" s="64"/>
      <c r="B97" s="65" t="s">
        <v>131</v>
      </c>
      <c r="C97" s="112">
        <v>71</v>
      </c>
      <c r="D97" s="307">
        <v>71</v>
      </c>
      <c r="E97" s="68">
        <v>50360</v>
      </c>
      <c r="F97" s="63"/>
      <c r="G97" s="61"/>
      <c r="H97" s="61">
        <f>F97+G97</f>
        <v>0</v>
      </c>
      <c r="I97" s="39"/>
      <c r="J97" s="39"/>
    </row>
    <row r="98" spans="1:10" s="40" customFormat="1" x14ac:dyDescent="0.2">
      <c r="A98" s="82"/>
      <c r="B98" s="83"/>
      <c r="C98" s="111"/>
      <c r="D98" s="372"/>
      <c r="E98" s="70"/>
      <c r="F98" s="71"/>
      <c r="I98" s="39"/>
      <c r="J98" s="39"/>
    </row>
    <row r="99" spans="1:10" s="98" customFormat="1" x14ac:dyDescent="0.2">
      <c r="A99" s="52">
        <v>3319</v>
      </c>
      <c r="B99" s="53" t="s">
        <v>19</v>
      </c>
      <c r="C99" s="54">
        <f t="shared" ref="C99:H99" si="20">SUM(C100:C106)</f>
        <v>3729</v>
      </c>
      <c r="D99" s="368">
        <f t="shared" si="20"/>
        <v>3964.5</v>
      </c>
      <c r="E99" s="72">
        <f t="shared" si="20"/>
        <v>3400828.6900000004</v>
      </c>
      <c r="F99" s="73">
        <f t="shared" si="20"/>
        <v>0</v>
      </c>
      <c r="G99" s="54">
        <f>SUM(G100:G106)</f>
        <v>3751</v>
      </c>
      <c r="H99" s="54">
        <f t="shared" si="20"/>
        <v>3751</v>
      </c>
      <c r="I99" s="96"/>
      <c r="J99" s="97"/>
    </row>
    <row r="100" spans="1:10" s="40" customFormat="1" x14ac:dyDescent="0.2">
      <c r="A100" s="74"/>
      <c r="B100" s="14" t="s">
        <v>260</v>
      </c>
      <c r="C100" s="66">
        <v>1858</v>
      </c>
      <c r="D100" s="12">
        <v>1921.5</v>
      </c>
      <c r="E100" s="68">
        <v>1976285.61</v>
      </c>
      <c r="F100" s="76"/>
      <c r="G100" s="67">
        <v>1832</v>
      </c>
      <c r="H100" s="67">
        <f>F100+G100</f>
        <v>1832</v>
      </c>
      <c r="I100" s="364"/>
      <c r="J100" s="114"/>
    </row>
    <row r="101" spans="1:10" s="40" customFormat="1" x14ac:dyDescent="0.2">
      <c r="A101" s="74"/>
      <c r="B101" s="14" t="s">
        <v>258</v>
      </c>
      <c r="C101" s="66"/>
      <c r="D101" s="12">
        <v>80</v>
      </c>
      <c r="E101" s="68">
        <v>81460</v>
      </c>
      <c r="F101" s="76"/>
      <c r="G101" s="67"/>
      <c r="H101" s="67">
        <f t="shared" ref="H101:H106" si="21">F101+G101</f>
        <v>0</v>
      </c>
      <c r="I101" s="113"/>
      <c r="J101" s="114"/>
    </row>
    <row r="102" spans="1:10" s="40" customFormat="1" ht="25.5" x14ac:dyDescent="0.2">
      <c r="A102" s="74"/>
      <c r="B102" s="14" t="s">
        <v>259</v>
      </c>
      <c r="C102" s="66"/>
      <c r="D102" s="12">
        <v>10</v>
      </c>
      <c r="E102" s="68">
        <v>5000</v>
      </c>
      <c r="F102" s="76"/>
      <c r="G102" s="67"/>
      <c r="H102" s="67">
        <f t="shared" si="21"/>
        <v>0</v>
      </c>
      <c r="I102" s="113"/>
      <c r="J102" s="114"/>
    </row>
    <row r="103" spans="1:10" s="40" customFormat="1" x14ac:dyDescent="0.2">
      <c r="A103" s="74"/>
      <c r="B103" s="65" t="s">
        <v>120</v>
      </c>
      <c r="C103" s="112">
        <v>1527</v>
      </c>
      <c r="D103" s="307">
        <v>1609</v>
      </c>
      <c r="E103" s="68">
        <v>1040815.32</v>
      </c>
      <c r="F103" s="63"/>
      <c r="G103" s="61">
        <v>1541</v>
      </c>
      <c r="H103" s="67">
        <f t="shared" si="21"/>
        <v>1541</v>
      </c>
      <c r="I103" s="113"/>
      <c r="J103" s="114"/>
    </row>
    <row r="104" spans="1:10" s="40" customFormat="1" x14ac:dyDescent="0.2">
      <c r="A104" s="74"/>
      <c r="B104" s="14" t="s">
        <v>261</v>
      </c>
      <c r="C104" s="112">
        <v>132</v>
      </c>
      <c r="D104" s="307">
        <v>132</v>
      </c>
      <c r="E104" s="68">
        <v>132000</v>
      </c>
      <c r="F104" s="63"/>
      <c r="G104" s="61">
        <v>132</v>
      </c>
      <c r="H104" s="67">
        <f t="shared" si="21"/>
        <v>132</v>
      </c>
      <c r="I104" s="39"/>
      <c r="J104" s="39"/>
    </row>
    <row r="105" spans="1:10" s="40" customFormat="1" x14ac:dyDescent="0.2">
      <c r="A105" s="74"/>
      <c r="B105" s="14" t="s">
        <v>262</v>
      </c>
      <c r="C105" s="112">
        <v>40</v>
      </c>
      <c r="D105" s="307">
        <v>40</v>
      </c>
      <c r="E105" s="68">
        <v>15620</v>
      </c>
      <c r="F105" s="63"/>
      <c r="G105" s="61">
        <v>38</v>
      </c>
      <c r="H105" s="67">
        <f t="shared" si="21"/>
        <v>38</v>
      </c>
      <c r="I105" s="39"/>
      <c r="J105" s="39"/>
    </row>
    <row r="106" spans="1:10" s="40" customFormat="1" x14ac:dyDescent="0.2">
      <c r="A106" s="74"/>
      <c r="B106" s="14" t="s">
        <v>263</v>
      </c>
      <c r="C106" s="112">
        <v>172</v>
      </c>
      <c r="D106" s="307">
        <v>172</v>
      </c>
      <c r="E106" s="68">
        <v>149647.76</v>
      </c>
      <c r="F106" s="63"/>
      <c r="G106" s="61">
        <v>208</v>
      </c>
      <c r="H106" s="67">
        <f t="shared" si="21"/>
        <v>208</v>
      </c>
      <c r="I106" s="39"/>
      <c r="J106" s="39"/>
    </row>
    <row r="107" spans="1:10" s="70" customFormat="1" x14ac:dyDescent="0.2">
      <c r="A107" s="115"/>
      <c r="B107" s="83"/>
      <c r="C107" s="95"/>
      <c r="D107" s="370"/>
      <c r="F107" s="71"/>
      <c r="I107" s="81"/>
      <c r="J107" s="81"/>
    </row>
    <row r="108" spans="1:10" s="58" customFormat="1" x14ac:dyDescent="0.2">
      <c r="A108" s="52">
        <v>3322</v>
      </c>
      <c r="B108" s="53" t="s">
        <v>20</v>
      </c>
      <c r="C108" s="54">
        <f t="shared" ref="C108:H108" si="22">SUM(C109:C113)</f>
        <v>850</v>
      </c>
      <c r="D108" s="368">
        <f t="shared" si="22"/>
        <v>2760</v>
      </c>
      <c r="E108" s="55">
        <f t="shared" si="22"/>
        <v>1150432.28</v>
      </c>
      <c r="F108" s="56">
        <f t="shared" si="22"/>
        <v>0</v>
      </c>
      <c r="G108" s="54">
        <f t="shared" si="22"/>
        <v>918</v>
      </c>
      <c r="H108" s="54">
        <f t="shared" si="22"/>
        <v>918</v>
      </c>
      <c r="I108" s="39"/>
      <c r="J108" s="57"/>
    </row>
    <row r="109" spans="1:10" s="40" customFormat="1" x14ac:dyDescent="0.2">
      <c r="A109" s="116"/>
      <c r="B109" s="345" t="s">
        <v>248</v>
      </c>
      <c r="C109" s="66">
        <v>150</v>
      </c>
      <c r="D109" s="12">
        <v>150</v>
      </c>
      <c r="E109" s="68">
        <v>109346.49</v>
      </c>
      <c r="F109" s="76"/>
      <c r="G109" s="67">
        <v>143</v>
      </c>
      <c r="H109" s="67">
        <f>F109+G109</f>
        <v>143</v>
      </c>
      <c r="I109" s="39"/>
      <c r="J109" s="39"/>
    </row>
    <row r="110" spans="1:10" s="40" customFormat="1" x14ac:dyDescent="0.2">
      <c r="A110" s="116"/>
      <c r="B110" s="345" t="s">
        <v>254</v>
      </c>
      <c r="C110" s="66"/>
      <c r="D110" s="12">
        <v>300</v>
      </c>
      <c r="E110" s="68">
        <v>299836</v>
      </c>
      <c r="F110" s="76"/>
      <c r="G110" s="67"/>
      <c r="H110" s="67">
        <f t="shared" ref="H110:H113" si="23">F110+G110</f>
        <v>0</v>
      </c>
      <c r="I110" s="39"/>
      <c r="J110" s="39"/>
    </row>
    <row r="111" spans="1:10" s="40" customFormat="1" x14ac:dyDescent="0.2">
      <c r="A111" s="116"/>
      <c r="B111" s="345" t="s">
        <v>251</v>
      </c>
      <c r="C111" s="112">
        <v>300</v>
      </c>
      <c r="D111" s="307">
        <v>300</v>
      </c>
      <c r="E111" s="68">
        <v>0</v>
      </c>
      <c r="F111" s="63"/>
      <c r="G111" s="61">
        <v>300</v>
      </c>
      <c r="H111" s="67">
        <f t="shared" si="23"/>
        <v>300</v>
      </c>
      <c r="I111" s="39"/>
      <c r="J111" s="39"/>
    </row>
    <row r="112" spans="1:10" s="40" customFormat="1" x14ac:dyDescent="0.2">
      <c r="A112" s="116"/>
      <c r="B112" s="345" t="s">
        <v>252</v>
      </c>
      <c r="C112" s="112"/>
      <c r="D112" s="307">
        <v>1575</v>
      </c>
      <c r="E112" s="68">
        <v>706249.79</v>
      </c>
      <c r="F112" s="63"/>
      <c r="G112" s="61"/>
      <c r="H112" s="67">
        <f t="shared" si="23"/>
        <v>0</v>
      </c>
      <c r="I112" s="39"/>
      <c r="J112" s="39"/>
    </row>
    <row r="113" spans="1:10" s="40" customFormat="1" x14ac:dyDescent="0.2">
      <c r="A113" s="64"/>
      <c r="B113" s="302" t="s">
        <v>253</v>
      </c>
      <c r="C113" s="112">
        <v>400</v>
      </c>
      <c r="D113" s="307">
        <v>435</v>
      </c>
      <c r="E113" s="68">
        <v>35000</v>
      </c>
      <c r="F113" s="63"/>
      <c r="G113" s="61">
        <v>475</v>
      </c>
      <c r="H113" s="67">
        <f t="shared" si="23"/>
        <v>475</v>
      </c>
      <c r="I113" s="39"/>
      <c r="J113" s="39"/>
    </row>
    <row r="114" spans="1:10" s="40" customFormat="1" x14ac:dyDescent="0.2">
      <c r="A114" s="118"/>
      <c r="B114" s="119"/>
      <c r="C114" s="120"/>
      <c r="D114" s="370"/>
      <c r="E114" s="85"/>
      <c r="F114" s="91"/>
      <c r="G114" s="85"/>
      <c r="H114" s="85"/>
      <c r="I114" s="39"/>
      <c r="J114" s="39"/>
    </row>
    <row r="115" spans="1:10" s="58" customFormat="1" x14ac:dyDescent="0.2">
      <c r="A115" s="52">
        <v>3322</v>
      </c>
      <c r="B115" s="53" t="s">
        <v>117</v>
      </c>
      <c r="C115" s="54">
        <f t="shared" ref="C115:H115" si="24">SUM(C116)</f>
        <v>985</v>
      </c>
      <c r="D115" s="368">
        <f t="shared" si="24"/>
        <v>985</v>
      </c>
      <c r="E115" s="72">
        <f t="shared" si="24"/>
        <v>607362.94999999995</v>
      </c>
      <c r="F115" s="73">
        <f t="shared" si="24"/>
        <v>0</v>
      </c>
      <c r="G115" s="54">
        <f t="shared" si="24"/>
        <v>1031</v>
      </c>
      <c r="H115" s="54">
        <f t="shared" si="24"/>
        <v>1031</v>
      </c>
      <c r="I115" s="39"/>
      <c r="J115" s="57"/>
    </row>
    <row r="116" spans="1:10" s="40" customFormat="1" x14ac:dyDescent="0.2">
      <c r="A116" s="116"/>
      <c r="B116" s="117" t="s">
        <v>21</v>
      </c>
      <c r="C116" s="112">
        <v>985</v>
      </c>
      <c r="D116" s="307">
        <v>985</v>
      </c>
      <c r="E116" s="68">
        <v>607362.94999999995</v>
      </c>
      <c r="F116" s="63"/>
      <c r="G116" s="61">
        <v>1031</v>
      </c>
      <c r="H116" s="67">
        <f>F116+G116</f>
        <v>1031</v>
      </c>
      <c r="I116" s="39"/>
      <c r="J116" s="39"/>
    </row>
    <row r="117" spans="1:10" s="40" customFormat="1" x14ac:dyDescent="0.2">
      <c r="A117" s="121"/>
      <c r="B117" s="122"/>
      <c r="C117" s="104"/>
      <c r="D117" s="373"/>
      <c r="E117" s="79"/>
      <c r="F117" s="71"/>
      <c r="G117" s="79"/>
      <c r="H117" s="79"/>
      <c r="I117" s="39"/>
      <c r="J117" s="39"/>
    </row>
    <row r="118" spans="1:10" s="58" customFormat="1" x14ac:dyDescent="0.2">
      <c r="A118" s="52">
        <v>3330</v>
      </c>
      <c r="B118" s="336" t="s">
        <v>249</v>
      </c>
      <c r="C118" s="54">
        <f t="shared" ref="C118:H118" si="25">SUM(C119)</f>
        <v>0</v>
      </c>
      <c r="D118" s="368">
        <f t="shared" si="25"/>
        <v>8.5</v>
      </c>
      <c r="E118" s="55">
        <f t="shared" si="25"/>
        <v>8500</v>
      </c>
      <c r="F118" s="56">
        <f t="shared" si="25"/>
        <v>0</v>
      </c>
      <c r="G118" s="54">
        <f t="shared" si="25"/>
        <v>0</v>
      </c>
      <c r="H118" s="54">
        <f t="shared" si="25"/>
        <v>0</v>
      </c>
      <c r="I118" s="39"/>
      <c r="J118" s="57"/>
    </row>
    <row r="119" spans="1:10" s="40" customFormat="1" x14ac:dyDescent="0.2">
      <c r="A119" s="116"/>
      <c r="B119" s="345" t="s">
        <v>250</v>
      </c>
      <c r="C119" s="66"/>
      <c r="D119" s="12">
        <v>8.5</v>
      </c>
      <c r="E119" s="68">
        <v>8500</v>
      </c>
      <c r="F119" s="76"/>
      <c r="G119" s="67"/>
      <c r="H119" s="67">
        <f>F119+G119</f>
        <v>0</v>
      </c>
      <c r="I119" s="39"/>
      <c r="J119" s="39"/>
    </row>
    <row r="120" spans="1:10" s="40" customFormat="1" x14ac:dyDescent="0.2">
      <c r="A120" s="121"/>
      <c r="B120" s="122"/>
      <c r="C120" s="104"/>
      <c r="D120" s="373"/>
      <c r="E120" s="79"/>
      <c r="F120" s="71"/>
      <c r="G120" s="79"/>
      <c r="H120" s="79"/>
      <c r="I120" s="39"/>
      <c r="J120" s="39"/>
    </row>
    <row r="121" spans="1:10" s="40" customFormat="1" x14ac:dyDescent="0.2">
      <c r="A121" s="52">
        <v>3341</v>
      </c>
      <c r="B121" s="53" t="s">
        <v>58</v>
      </c>
      <c r="C121" s="54">
        <f t="shared" ref="C121:H121" si="26">SUM(C122:C123)</f>
        <v>1037</v>
      </c>
      <c r="D121" s="368">
        <f t="shared" si="26"/>
        <v>1037</v>
      </c>
      <c r="E121" s="72">
        <f t="shared" si="26"/>
        <v>819200</v>
      </c>
      <c r="F121" s="73">
        <f t="shared" si="26"/>
        <v>0</v>
      </c>
      <c r="G121" s="54">
        <f t="shared" si="26"/>
        <v>1035</v>
      </c>
      <c r="H121" s="54">
        <f t="shared" si="26"/>
        <v>1035</v>
      </c>
      <c r="I121" s="39"/>
      <c r="J121" s="39"/>
    </row>
    <row r="122" spans="1:10" s="40" customFormat="1" x14ac:dyDescent="0.2">
      <c r="A122" s="64"/>
      <c r="B122" s="14" t="s">
        <v>315</v>
      </c>
      <c r="C122" s="66">
        <v>987</v>
      </c>
      <c r="D122" s="12">
        <v>987</v>
      </c>
      <c r="E122" s="68">
        <v>819200</v>
      </c>
      <c r="F122" s="76"/>
      <c r="G122" s="67">
        <v>987</v>
      </c>
      <c r="H122" s="67">
        <f>F122+G122</f>
        <v>987</v>
      </c>
      <c r="I122" s="39"/>
      <c r="J122" s="39"/>
    </row>
    <row r="123" spans="1:10" s="40" customFormat="1" x14ac:dyDescent="0.2">
      <c r="A123" s="64"/>
      <c r="B123" s="14" t="s">
        <v>316</v>
      </c>
      <c r="C123" s="66">
        <v>50</v>
      </c>
      <c r="D123" s="12">
        <v>50</v>
      </c>
      <c r="E123" s="68">
        <v>0</v>
      </c>
      <c r="F123" s="76"/>
      <c r="G123" s="67">
        <v>48</v>
      </c>
      <c r="H123" s="67">
        <f>F123+G123</f>
        <v>48</v>
      </c>
      <c r="I123" s="39"/>
      <c r="J123" s="39"/>
    </row>
    <row r="124" spans="1:10" s="40" customFormat="1" x14ac:dyDescent="0.2">
      <c r="A124" s="26"/>
      <c r="B124" s="123"/>
      <c r="C124" s="111"/>
      <c r="D124" s="372"/>
      <c r="E124" s="70"/>
      <c r="F124" s="71"/>
      <c r="I124" s="39"/>
      <c r="J124" s="39"/>
    </row>
    <row r="125" spans="1:10" s="98" customFormat="1" x14ac:dyDescent="0.2">
      <c r="A125" s="52">
        <v>3349</v>
      </c>
      <c r="B125" s="53" t="s">
        <v>59</v>
      </c>
      <c r="C125" s="124">
        <v>330</v>
      </c>
      <c r="D125" s="374">
        <v>330</v>
      </c>
      <c r="E125" s="125">
        <v>236469</v>
      </c>
      <c r="F125" s="126"/>
      <c r="G125" s="124">
        <v>330</v>
      </c>
      <c r="H125" s="124">
        <f>F125+G125</f>
        <v>330</v>
      </c>
      <c r="I125" s="96"/>
      <c r="J125" s="97"/>
    </row>
    <row r="126" spans="1:10" s="98" customFormat="1" x14ac:dyDescent="0.2">
      <c r="A126" s="93"/>
      <c r="B126" s="127"/>
      <c r="C126" s="111"/>
      <c r="D126" s="375"/>
      <c r="E126" s="128"/>
      <c r="F126" s="111"/>
      <c r="I126" s="96"/>
      <c r="J126" s="97"/>
    </row>
    <row r="127" spans="1:10" s="98" customFormat="1" x14ac:dyDescent="0.2">
      <c r="A127" s="52">
        <v>3399</v>
      </c>
      <c r="B127" s="53" t="s">
        <v>60</v>
      </c>
      <c r="C127" s="124">
        <v>195</v>
      </c>
      <c r="D127" s="374">
        <v>195</v>
      </c>
      <c r="E127" s="125">
        <v>120579.3</v>
      </c>
      <c r="F127" s="126"/>
      <c r="G127" s="124">
        <v>181</v>
      </c>
      <c r="H127" s="124">
        <f>F127+G127</f>
        <v>181</v>
      </c>
      <c r="I127" s="96"/>
      <c r="J127" s="97"/>
    </row>
    <row r="128" spans="1:10" s="98" customFormat="1" x14ac:dyDescent="0.2">
      <c r="A128" s="93"/>
      <c r="B128" s="127"/>
      <c r="C128" s="111"/>
      <c r="D128" s="375"/>
      <c r="E128" s="103"/>
      <c r="F128" s="104"/>
      <c r="I128" s="96"/>
      <c r="J128" s="97"/>
    </row>
    <row r="129" spans="1:12" s="40" customFormat="1" x14ac:dyDescent="0.2">
      <c r="A129" s="52">
        <v>3421</v>
      </c>
      <c r="B129" s="53" t="s">
        <v>96</v>
      </c>
      <c r="C129" s="54">
        <f t="shared" ref="C129" si="27">SUM(C130:C130)</f>
        <v>512</v>
      </c>
      <c r="D129" s="368">
        <f>SUM(D130:D131)</f>
        <v>1612</v>
      </c>
      <c r="E129" s="55">
        <f t="shared" ref="E129:H129" si="28">SUM(E130:E131)</f>
        <v>619307.97</v>
      </c>
      <c r="F129" s="56">
        <f t="shared" si="28"/>
        <v>0</v>
      </c>
      <c r="G129" s="54">
        <f t="shared" si="28"/>
        <v>412</v>
      </c>
      <c r="H129" s="54">
        <f t="shared" si="28"/>
        <v>412</v>
      </c>
      <c r="I129" s="39"/>
      <c r="J129" s="39"/>
    </row>
    <row r="130" spans="1:12" s="40" customFormat="1" x14ac:dyDescent="0.2">
      <c r="A130" s="109"/>
      <c r="B130" s="65" t="s">
        <v>95</v>
      </c>
      <c r="C130" s="112">
        <v>512</v>
      </c>
      <c r="D130" s="307">
        <v>512</v>
      </c>
      <c r="E130" s="68">
        <v>426600</v>
      </c>
      <c r="F130" s="63"/>
      <c r="G130" s="61">
        <v>412</v>
      </c>
      <c r="H130" s="61">
        <f>F130+G130</f>
        <v>412</v>
      </c>
      <c r="I130" s="129"/>
      <c r="J130" s="130"/>
    </row>
    <row r="131" spans="1:12" s="40" customFormat="1" x14ac:dyDescent="0.2">
      <c r="A131" s="109"/>
      <c r="B131" s="14" t="s">
        <v>384</v>
      </c>
      <c r="C131" s="112"/>
      <c r="D131" s="307">
        <v>1100</v>
      </c>
      <c r="E131" s="145">
        <v>192707.97</v>
      </c>
      <c r="F131" s="404"/>
      <c r="G131" s="61"/>
      <c r="H131" s="61">
        <f>F131+G131</f>
        <v>0</v>
      </c>
      <c r="I131" s="129"/>
      <c r="J131" s="130"/>
    </row>
    <row r="132" spans="1:12" s="40" customFormat="1" x14ac:dyDescent="0.2">
      <c r="A132" s="110"/>
      <c r="B132" s="131"/>
      <c r="C132" s="111"/>
      <c r="D132" s="372"/>
      <c r="E132" s="70"/>
      <c r="F132" s="91"/>
      <c r="I132" s="129"/>
      <c r="J132" s="130"/>
    </row>
    <row r="133" spans="1:12" s="98" customFormat="1" x14ac:dyDescent="0.2">
      <c r="A133" s="52">
        <v>3429</v>
      </c>
      <c r="B133" s="53" t="s">
        <v>61</v>
      </c>
      <c r="C133" s="54">
        <f t="shared" ref="C133:F133" si="29">SUM(C135:C139)</f>
        <v>3630</v>
      </c>
      <c r="D133" s="368">
        <f t="shared" si="29"/>
        <v>3630</v>
      </c>
      <c r="E133" s="72">
        <f t="shared" si="29"/>
        <v>3519188.87</v>
      </c>
      <c r="F133" s="73">
        <f t="shared" si="29"/>
        <v>0</v>
      </c>
      <c r="G133" s="73">
        <f>SUM(G134:G139)</f>
        <v>3770</v>
      </c>
      <c r="H133" s="73">
        <f>SUM(H134:H139)</f>
        <v>3770</v>
      </c>
      <c r="I133" s="96"/>
      <c r="J133" s="97"/>
    </row>
    <row r="134" spans="1:12" s="397" customFormat="1" x14ac:dyDescent="0.2">
      <c r="A134" s="346"/>
      <c r="B134" s="342" t="s">
        <v>411</v>
      </c>
      <c r="C134" s="307"/>
      <c r="D134" s="307"/>
      <c r="E134" s="347"/>
      <c r="F134" s="308"/>
      <c r="G134" s="308">
        <v>770</v>
      </c>
      <c r="H134" s="308">
        <f>F134+G134</f>
        <v>770</v>
      </c>
      <c r="I134" s="396"/>
      <c r="J134" s="396"/>
    </row>
    <row r="135" spans="1:12" s="40" customFormat="1" x14ac:dyDescent="0.2">
      <c r="A135" s="116"/>
      <c r="B135" s="14" t="s">
        <v>393</v>
      </c>
      <c r="C135" s="66">
        <v>590</v>
      </c>
      <c r="D135" s="12">
        <v>590</v>
      </c>
      <c r="E135" s="68">
        <v>534136</v>
      </c>
      <c r="F135" s="76"/>
      <c r="G135" s="67"/>
      <c r="H135" s="67">
        <f>F135+G135</f>
        <v>0</v>
      </c>
      <c r="I135" s="39"/>
      <c r="J135" s="39"/>
    </row>
    <row r="136" spans="1:12" s="40" customFormat="1" ht="14.25" customHeight="1" x14ac:dyDescent="0.2">
      <c r="A136" s="116"/>
      <c r="B136" s="14" t="s">
        <v>394</v>
      </c>
      <c r="C136" s="66">
        <v>40</v>
      </c>
      <c r="D136" s="12">
        <v>40</v>
      </c>
      <c r="E136" s="68">
        <v>26313.87</v>
      </c>
      <c r="F136" s="76"/>
      <c r="G136" s="67"/>
      <c r="H136" s="67">
        <f t="shared" ref="H136:H139" si="30">F136+G136</f>
        <v>0</v>
      </c>
      <c r="I136" s="132"/>
      <c r="J136" s="133"/>
      <c r="K136" s="133"/>
      <c r="L136" s="133"/>
    </row>
    <row r="137" spans="1:12" s="40" customFormat="1" ht="14.25" customHeight="1" x14ac:dyDescent="0.2">
      <c r="A137" s="116"/>
      <c r="B137" s="14" t="s">
        <v>412</v>
      </c>
      <c r="C137" s="66"/>
      <c r="D137" s="12"/>
      <c r="E137" s="68"/>
      <c r="F137" s="76"/>
      <c r="G137" s="67">
        <v>3000</v>
      </c>
      <c r="H137" s="67">
        <f>F137+G137</f>
        <v>3000</v>
      </c>
      <c r="I137" s="133"/>
      <c r="J137" s="133"/>
      <c r="K137" s="133"/>
      <c r="L137" s="133"/>
    </row>
    <row r="138" spans="1:12" s="40" customFormat="1" x14ac:dyDescent="0.2">
      <c r="A138" s="116"/>
      <c r="B138" s="14" t="s">
        <v>395</v>
      </c>
      <c r="C138" s="134">
        <v>2000</v>
      </c>
      <c r="D138" s="376">
        <v>2000</v>
      </c>
      <c r="E138" s="68">
        <v>2000000</v>
      </c>
      <c r="F138" s="136"/>
      <c r="G138" s="135"/>
      <c r="H138" s="67">
        <f t="shared" si="30"/>
        <v>0</v>
      </c>
      <c r="I138" s="39"/>
      <c r="J138" s="39"/>
    </row>
    <row r="139" spans="1:12" s="40" customFormat="1" x14ac:dyDescent="0.2">
      <c r="A139" s="116"/>
      <c r="B139" s="14" t="s">
        <v>396</v>
      </c>
      <c r="C139" s="134">
        <v>1000</v>
      </c>
      <c r="D139" s="376">
        <v>1000</v>
      </c>
      <c r="E139" s="68">
        <v>958739</v>
      </c>
      <c r="F139" s="136"/>
      <c r="G139" s="135"/>
      <c r="H139" s="67">
        <f t="shared" si="30"/>
        <v>0</v>
      </c>
      <c r="I139" s="39"/>
      <c r="J139" s="39"/>
    </row>
    <row r="140" spans="1:12" s="40" customFormat="1" x14ac:dyDescent="0.2">
      <c r="A140" s="137"/>
      <c r="B140" s="83"/>
      <c r="C140" s="95"/>
      <c r="D140" s="370"/>
      <c r="E140" s="70"/>
      <c r="F140" s="91"/>
      <c r="I140" s="39"/>
      <c r="J140" s="39"/>
    </row>
    <row r="141" spans="1:12" s="40" customFormat="1" x14ac:dyDescent="0.2">
      <c r="A141" s="52">
        <v>3612</v>
      </c>
      <c r="B141" s="53" t="s">
        <v>6</v>
      </c>
      <c r="C141" s="54">
        <f t="shared" ref="C141:H141" si="31">SUM(C142:C145)</f>
        <v>37612</v>
      </c>
      <c r="D141" s="368">
        <f>SUM(D142:D145)</f>
        <v>52936</v>
      </c>
      <c r="E141" s="72">
        <f t="shared" si="31"/>
        <v>19315265.5</v>
      </c>
      <c r="F141" s="73">
        <f t="shared" si="31"/>
        <v>25524</v>
      </c>
      <c r="G141" s="54">
        <f t="shared" si="31"/>
        <v>20501</v>
      </c>
      <c r="H141" s="54">
        <f t="shared" si="31"/>
        <v>46025</v>
      </c>
      <c r="I141" s="39"/>
      <c r="J141" s="39"/>
    </row>
    <row r="142" spans="1:12" s="40" customFormat="1" ht="12.75" customHeight="1" x14ac:dyDescent="0.2">
      <c r="A142" s="138"/>
      <c r="B142" s="14" t="s">
        <v>397</v>
      </c>
      <c r="C142" s="383">
        <v>20112</v>
      </c>
      <c r="D142" s="12">
        <v>24918</v>
      </c>
      <c r="E142" s="68">
        <v>17252164.620000001</v>
      </c>
      <c r="F142" s="76"/>
      <c r="G142" s="67">
        <v>20501</v>
      </c>
      <c r="H142" s="67">
        <f>F142+G142</f>
        <v>20501</v>
      </c>
      <c r="I142" s="132"/>
      <c r="J142" s="133"/>
    </row>
    <row r="143" spans="1:12" s="40" customFormat="1" x14ac:dyDescent="0.2">
      <c r="A143" s="138"/>
      <c r="B143" s="14" t="s">
        <v>398</v>
      </c>
      <c r="C143" s="383">
        <v>3000</v>
      </c>
      <c r="D143" s="12">
        <v>3442</v>
      </c>
      <c r="E143" s="68">
        <v>38150</v>
      </c>
      <c r="F143" s="76"/>
      <c r="G143" s="67"/>
      <c r="H143" s="67">
        <f t="shared" ref="H143:H145" si="32">F143+G143</f>
        <v>0</v>
      </c>
      <c r="I143" s="139"/>
      <c r="J143" s="140"/>
    </row>
    <row r="144" spans="1:12" s="40" customFormat="1" x14ac:dyDescent="0.2">
      <c r="A144" s="138"/>
      <c r="B144" s="14" t="s">
        <v>399</v>
      </c>
      <c r="C144" s="383"/>
      <c r="D144" s="12">
        <v>100</v>
      </c>
      <c r="E144" s="68">
        <v>50250</v>
      </c>
      <c r="F144" s="76"/>
      <c r="G144" s="67"/>
      <c r="H144" s="67">
        <f t="shared" si="32"/>
        <v>0</v>
      </c>
      <c r="I144" s="77"/>
      <c r="J144" s="140"/>
    </row>
    <row r="145" spans="1:10" s="7" customFormat="1" x14ac:dyDescent="0.2">
      <c r="A145" s="309"/>
      <c r="B145" s="14" t="s">
        <v>400</v>
      </c>
      <c r="C145" s="383">
        <v>14500</v>
      </c>
      <c r="D145" s="12">
        <v>24476</v>
      </c>
      <c r="E145" s="304">
        <v>1974700.88</v>
      </c>
      <c r="F145" s="305">
        <v>25524</v>
      </c>
      <c r="G145" s="12"/>
      <c r="H145" s="67">
        <f t="shared" si="32"/>
        <v>25524</v>
      </c>
      <c r="I145" s="141"/>
      <c r="J145" s="141"/>
    </row>
    <row r="146" spans="1:10" s="40" customFormat="1" x14ac:dyDescent="0.2">
      <c r="A146" s="82"/>
      <c r="B146" s="83"/>
      <c r="C146" s="111"/>
      <c r="D146" s="372"/>
      <c r="E146" s="79"/>
      <c r="F146" s="105"/>
      <c r="I146" s="142"/>
      <c r="J146" s="142"/>
    </row>
    <row r="147" spans="1:10" s="40" customFormat="1" x14ac:dyDescent="0.2">
      <c r="A147" s="52">
        <v>3613</v>
      </c>
      <c r="B147" s="53" t="s">
        <v>0</v>
      </c>
      <c r="C147" s="54">
        <f t="shared" ref="C147:H147" si="33">SUM(C148:C153)</f>
        <v>5590</v>
      </c>
      <c r="D147" s="368">
        <f t="shared" si="33"/>
        <v>9938</v>
      </c>
      <c r="E147" s="55">
        <f t="shared" si="33"/>
        <v>7341258.3800000008</v>
      </c>
      <c r="F147" s="56">
        <f t="shared" si="33"/>
        <v>2000</v>
      </c>
      <c r="G147" s="54">
        <f t="shared" si="33"/>
        <v>3609</v>
      </c>
      <c r="H147" s="54">
        <f t="shared" si="33"/>
        <v>5609</v>
      </c>
      <c r="I147" s="39"/>
      <c r="J147" s="39"/>
    </row>
    <row r="148" spans="1:10" s="40" customFormat="1" x14ac:dyDescent="0.2">
      <c r="A148" s="138"/>
      <c r="B148" s="14" t="s">
        <v>401</v>
      </c>
      <c r="C148" s="357">
        <v>1540</v>
      </c>
      <c r="D148" s="307">
        <v>1600</v>
      </c>
      <c r="E148" s="68">
        <v>1088440.8999999999</v>
      </c>
      <c r="F148" s="63"/>
      <c r="G148" s="61">
        <v>1690</v>
      </c>
      <c r="H148" s="61">
        <f>F148+G148</f>
        <v>1690</v>
      </c>
      <c r="I148" s="77"/>
      <c r="J148" s="140"/>
    </row>
    <row r="149" spans="1:10" s="40" customFormat="1" x14ac:dyDescent="0.2">
      <c r="A149" s="138"/>
      <c r="B149" s="14" t="s">
        <v>402</v>
      </c>
      <c r="C149" s="357">
        <v>1870</v>
      </c>
      <c r="D149" s="307">
        <v>2160</v>
      </c>
      <c r="E149" s="68">
        <v>533766.85</v>
      </c>
      <c r="F149" s="63"/>
      <c r="G149" s="61">
        <v>1919</v>
      </c>
      <c r="H149" s="61">
        <f t="shared" ref="H149:H153" si="34">F149+G149</f>
        <v>1919</v>
      </c>
      <c r="I149" s="139"/>
      <c r="J149" s="143"/>
    </row>
    <row r="150" spans="1:10" s="7" customFormat="1" x14ac:dyDescent="0.2">
      <c r="A150" s="309"/>
      <c r="B150" s="14" t="s">
        <v>403</v>
      </c>
      <c r="C150" s="357">
        <v>0</v>
      </c>
      <c r="D150" s="307">
        <v>4000</v>
      </c>
      <c r="E150" s="304">
        <v>4000000</v>
      </c>
      <c r="F150" s="308">
        <v>2000</v>
      </c>
      <c r="G150" s="307"/>
      <c r="H150" s="61">
        <f t="shared" si="34"/>
        <v>2000</v>
      </c>
      <c r="I150" s="358"/>
      <c r="J150" s="335"/>
    </row>
    <row r="151" spans="1:10" s="7" customFormat="1" x14ac:dyDescent="0.2">
      <c r="A151" s="309"/>
      <c r="B151" s="14" t="s">
        <v>404</v>
      </c>
      <c r="C151" s="357">
        <v>0</v>
      </c>
      <c r="D151" s="307">
        <v>475</v>
      </c>
      <c r="E151" s="304">
        <v>47000</v>
      </c>
      <c r="F151" s="308"/>
      <c r="G151" s="307"/>
      <c r="H151" s="61">
        <f t="shared" si="34"/>
        <v>0</v>
      </c>
      <c r="I151" s="334"/>
      <c r="J151" s="335"/>
    </row>
    <row r="152" spans="1:10" s="7" customFormat="1" x14ac:dyDescent="0.2">
      <c r="A152" s="309"/>
      <c r="B152" s="14" t="s">
        <v>405</v>
      </c>
      <c r="C152" s="357">
        <v>0</v>
      </c>
      <c r="D152" s="307">
        <v>100</v>
      </c>
      <c r="E152" s="304">
        <v>69181.73</v>
      </c>
      <c r="F152" s="308"/>
      <c r="G152" s="307"/>
      <c r="H152" s="61">
        <f t="shared" si="34"/>
        <v>0</v>
      </c>
      <c r="I152" s="334"/>
      <c r="J152" s="335"/>
    </row>
    <row r="153" spans="1:10" s="40" customFormat="1" x14ac:dyDescent="0.2">
      <c r="A153" s="138"/>
      <c r="B153" s="14" t="s">
        <v>406</v>
      </c>
      <c r="C153" s="357">
        <v>2180</v>
      </c>
      <c r="D153" s="307">
        <v>1603</v>
      </c>
      <c r="E153" s="145">
        <v>1602868.9</v>
      </c>
      <c r="F153" s="404"/>
      <c r="G153" s="61"/>
      <c r="H153" s="61">
        <f t="shared" si="34"/>
        <v>0</v>
      </c>
      <c r="I153" s="39"/>
      <c r="J153" s="39"/>
    </row>
    <row r="154" spans="1:10" s="40" customFormat="1" x14ac:dyDescent="0.2">
      <c r="A154" s="26"/>
      <c r="B154" s="69"/>
      <c r="C154" s="111"/>
      <c r="D154" s="372"/>
      <c r="E154" s="85"/>
      <c r="F154" s="105"/>
      <c r="I154" s="39"/>
      <c r="J154" s="39"/>
    </row>
    <row r="155" spans="1:10" s="98" customFormat="1" x14ac:dyDescent="0.2">
      <c r="A155" s="52">
        <v>3631</v>
      </c>
      <c r="B155" s="53" t="s">
        <v>62</v>
      </c>
      <c r="C155" s="54">
        <f t="shared" ref="C155:H155" si="35">SUM(C156:C158)</f>
        <v>100</v>
      </c>
      <c r="D155" s="368">
        <f t="shared" si="35"/>
        <v>285</v>
      </c>
      <c r="E155" s="72">
        <f t="shared" si="35"/>
        <v>53100.7</v>
      </c>
      <c r="F155" s="73">
        <f t="shared" si="35"/>
        <v>0</v>
      </c>
      <c r="G155" s="73">
        <f t="shared" si="35"/>
        <v>95</v>
      </c>
      <c r="H155" s="73">
        <f t="shared" si="35"/>
        <v>95</v>
      </c>
      <c r="I155" s="96"/>
      <c r="J155" s="97"/>
    </row>
    <row r="156" spans="1:10" s="40" customFormat="1" x14ac:dyDescent="0.2">
      <c r="A156" s="64"/>
      <c r="B156" s="14" t="s">
        <v>317</v>
      </c>
      <c r="C156" s="66">
        <v>100</v>
      </c>
      <c r="D156" s="12">
        <v>100</v>
      </c>
      <c r="E156" s="68">
        <v>53100.7</v>
      </c>
      <c r="F156" s="76"/>
      <c r="G156" s="67">
        <v>95</v>
      </c>
      <c r="H156" s="67">
        <f>F156+G156</f>
        <v>95</v>
      </c>
      <c r="I156" s="39"/>
      <c r="J156" s="39"/>
    </row>
    <row r="157" spans="1:10" s="40" customFormat="1" x14ac:dyDescent="0.2">
      <c r="A157" s="64"/>
      <c r="B157" s="14" t="s">
        <v>373</v>
      </c>
      <c r="C157" s="66"/>
      <c r="D157" s="12">
        <v>100</v>
      </c>
      <c r="E157" s="68">
        <v>0</v>
      </c>
      <c r="F157" s="76"/>
      <c r="G157" s="67"/>
      <c r="H157" s="67">
        <f t="shared" ref="H157:H158" si="36">F157+G157</f>
        <v>0</v>
      </c>
      <c r="I157" s="39"/>
      <c r="J157" s="39"/>
    </row>
    <row r="158" spans="1:10" s="40" customFormat="1" x14ac:dyDescent="0.2">
      <c r="A158" s="64"/>
      <c r="B158" s="14" t="s">
        <v>318</v>
      </c>
      <c r="C158" s="66"/>
      <c r="D158" s="12">
        <v>85</v>
      </c>
      <c r="E158" s="68">
        <v>0</v>
      </c>
      <c r="F158" s="76"/>
      <c r="G158" s="67"/>
      <c r="H158" s="67">
        <f t="shared" si="36"/>
        <v>0</v>
      </c>
      <c r="I158" s="39"/>
      <c r="J158" s="39"/>
    </row>
    <row r="159" spans="1:10" s="40" customFormat="1" x14ac:dyDescent="0.2">
      <c r="A159" s="23"/>
      <c r="B159" s="69"/>
      <c r="C159" s="111"/>
      <c r="D159" s="372"/>
      <c r="E159" s="79"/>
      <c r="F159" s="105"/>
      <c r="I159" s="39"/>
      <c r="J159" s="39"/>
    </row>
    <row r="160" spans="1:10" s="98" customFormat="1" x14ac:dyDescent="0.2">
      <c r="A160" s="52">
        <v>3632</v>
      </c>
      <c r="B160" s="53" t="s">
        <v>63</v>
      </c>
      <c r="C160" s="54">
        <f t="shared" ref="C160:H160" si="37">SUM(C161:C161)</f>
        <v>20</v>
      </c>
      <c r="D160" s="368">
        <f t="shared" si="37"/>
        <v>20</v>
      </c>
      <c r="E160" s="72">
        <f t="shared" si="37"/>
        <v>0</v>
      </c>
      <c r="F160" s="73">
        <f t="shared" si="37"/>
        <v>0</v>
      </c>
      <c r="G160" s="54">
        <f t="shared" si="37"/>
        <v>24</v>
      </c>
      <c r="H160" s="54">
        <f t="shared" si="37"/>
        <v>24</v>
      </c>
      <c r="I160" s="96"/>
      <c r="J160" s="97"/>
    </row>
    <row r="161" spans="1:10" s="98" customFormat="1" x14ac:dyDescent="0.2">
      <c r="A161" s="89"/>
      <c r="B161" s="343" t="s">
        <v>319</v>
      </c>
      <c r="C161" s="66">
        <v>20</v>
      </c>
      <c r="D161" s="12">
        <v>20</v>
      </c>
      <c r="E161" s="68">
        <v>0</v>
      </c>
      <c r="F161" s="76"/>
      <c r="G161" s="67">
        <v>24</v>
      </c>
      <c r="H161" s="67">
        <f>F161+G161</f>
        <v>24</v>
      </c>
      <c r="I161" s="96"/>
      <c r="J161" s="97"/>
    </row>
    <row r="162" spans="1:10" s="40" customFormat="1" x14ac:dyDescent="0.2">
      <c r="A162" s="26"/>
      <c r="B162" s="69"/>
      <c r="C162" s="111"/>
      <c r="D162" s="372"/>
      <c r="E162" s="79"/>
      <c r="F162" s="105"/>
      <c r="I162" s="39"/>
      <c r="J162" s="39"/>
    </row>
    <row r="163" spans="1:10" s="98" customFormat="1" x14ac:dyDescent="0.2">
      <c r="A163" s="52">
        <v>3633</v>
      </c>
      <c r="B163" s="53" t="s">
        <v>65</v>
      </c>
      <c r="C163" s="54">
        <f t="shared" ref="C163:H163" si="38">SUM(C164:C164)</f>
        <v>100</v>
      </c>
      <c r="D163" s="368">
        <f t="shared" si="38"/>
        <v>100</v>
      </c>
      <c r="E163" s="72">
        <f t="shared" si="38"/>
        <v>0</v>
      </c>
      <c r="F163" s="73">
        <f t="shared" si="38"/>
        <v>0</v>
      </c>
      <c r="G163" s="54">
        <f t="shared" si="38"/>
        <v>95</v>
      </c>
      <c r="H163" s="54">
        <f t="shared" si="38"/>
        <v>95</v>
      </c>
      <c r="I163" s="96"/>
      <c r="J163" s="97"/>
    </row>
    <row r="164" spans="1:10" s="40" customFormat="1" ht="25.5" x14ac:dyDescent="0.2">
      <c r="A164" s="64"/>
      <c r="B164" s="14" t="s">
        <v>320</v>
      </c>
      <c r="C164" s="66">
        <v>100</v>
      </c>
      <c r="D164" s="12">
        <v>100</v>
      </c>
      <c r="E164" s="68">
        <v>0</v>
      </c>
      <c r="F164" s="76"/>
      <c r="G164" s="67">
        <v>95</v>
      </c>
      <c r="H164" s="67">
        <f>F164+G164</f>
        <v>95</v>
      </c>
      <c r="I164" s="39"/>
      <c r="J164" s="39"/>
    </row>
    <row r="165" spans="1:10" s="40" customFormat="1" x14ac:dyDescent="0.2">
      <c r="A165" s="82"/>
      <c r="B165" s="83"/>
      <c r="C165" s="95"/>
      <c r="D165" s="370"/>
      <c r="E165" s="70"/>
      <c r="F165" s="71"/>
      <c r="I165" s="39"/>
      <c r="J165" s="39"/>
    </row>
    <row r="166" spans="1:10" s="98" customFormat="1" x14ac:dyDescent="0.2">
      <c r="A166" s="52">
        <v>3635</v>
      </c>
      <c r="B166" s="53" t="s">
        <v>66</v>
      </c>
      <c r="C166" s="54">
        <f t="shared" ref="C166:H166" si="39">SUM(C167:C170)</f>
        <v>16300</v>
      </c>
      <c r="D166" s="368">
        <f t="shared" si="39"/>
        <v>16813</v>
      </c>
      <c r="E166" s="55">
        <f t="shared" si="39"/>
        <v>7572144.5099999998</v>
      </c>
      <c r="F166" s="56">
        <f t="shared" si="39"/>
        <v>11500</v>
      </c>
      <c r="G166" s="54">
        <f t="shared" si="39"/>
        <v>950</v>
      </c>
      <c r="H166" s="54">
        <f t="shared" si="39"/>
        <v>12450</v>
      </c>
      <c r="I166" s="96"/>
      <c r="J166" s="97"/>
    </row>
    <row r="167" spans="1:10" s="40" customFormat="1" x14ac:dyDescent="0.2">
      <c r="A167" s="116"/>
      <c r="B167" s="349" t="s">
        <v>326</v>
      </c>
      <c r="C167" s="66">
        <v>1000</v>
      </c>
      <c r="D167" s="12">
        <v>200</v>
      </c>
      <c r="E167" s="68">
        <v>0</v>
      </c>
      <c r="F167" s="76"/>
      <c r="G167" s="61">
        <v>950</v>
      </c>
      <c r="H167" s="61">
        <f>F167+G167</f>
        <v>950</v>
      </c>
      <c r="I167" s="39"/>
      <c r="J167" s="39"/>
    </row>
    <row r="168" spans="1:10" s="107" customFormat="1" x14ac:dyDescent="0.2">
      <c r="A168" s="116"/>
      <c r="B168" s="349" t="s">
        <v>327</v>
      </c>
      <c r="C168" s="344">
        <v>15000</v>
      </c>
      <c r="D168" s="12">
        <v>16168</v>
      </c>
      <c r="E168" s="68">
        <v>7572144.5099999998</v>
      </c>
      <c r="F168" s="76">
        <v>11500</v>
      </c>
      <c r="G168" s="61"/>
      <c r="H168" s="61">
        <f t="shared" ref="H168:H170" si="40">F168+G168</f>
        <v>11500</v>
      </c>
      <c r="I168" s="144"/>
      <c r="J168" s="39"/>
    </row>
    <row r="169" spans="1:10" s="40" customFormat="1" x14ac:dyDescent="0.2">
      <c r="A169" s="116"/>
      <c r="B169" s="349" t="s">
        <v>328</v>
      </c>
      <c r="C169" s="66"/>
      <c r="D169" s="12">
        <v>145</v>
      </c>
      <c r="E169" s="68">
        <v>0</v>
      </c>
      <c r="F169" s="76"/>
      <c r="G169" s="61"/>
      <c r="H169" s="61">
        <f t="shared" si="40"/>
        <v>0</v>
      </c>
      <c r="I169" s="39"/>
      <c r="J169" s="39"/>
    </row>
    <row r="170" spans="1:10" s="40" customFormat="1" x14ac:dyDescent="0.2">
      <c r="A170" s="116"/>
      <c r="B170" s="75" t="s">
        <v>177</v>
      </c>
      <c r="C170" s="66">
        <v>300</v>
      </c>
      <c r="D170" s="12">
        <v>300</v>
      </c>
      <c r="E170" s="145">
        <v>0</v>
      </c>
      <c r="F170" s="88"/>
      <c r="G170" s="61"/>
      <c r="H170" s="61">
        <f t="shared" si="40"/>
        <v>0</v>
      </c>
      <c r="I170" s="39"/>
      <c r="J170" s="39"/>
    </row>
    <row r="171" spans="1:10" s="40" customFormat="1" x14ac:dyDescent="0.2">
      <c r="A171" s="137"/>
      <c r="B171" s="146"/>
      <c r="C171" s="111"/>
      <c r="D171" s="372"/>
      <c r="E171" s="85"/>
      <c r="F171" s="91"/>
      <c r="I171" s="39"/>
      <c r="J171" s="39"/>
    </row>
    <row r="172" spans="1:10" s="98" customFormat="1" x14ac:dyDescent="0.2">
      <c r="A172" s="52">
        <v>3639</v>
      </c>
      <c r="B172" s="53" t="s">
        <v>67</v>
      </c>
      <c r="C172" s="54">
        <f t="shared" ref="C172:H172" si="41">SUM(C173:C178)</f>
        <v>22980</v>
      </c>
      <c r="D172" s="368">
        <f t="shared" si="41"/>
        <v>24680</v>
      </c>
      <c r="E172" s="72">
        <f t="shared" si="41"/>
        <v>19588556.350000001</v>
      </c>
      <c r="F172" s="73">
        <f t="shared" si="41"/>
        <v>95</v>
      </c>
      <c r="G172" s="54">
        <f t="shared" si="41"/>
        <v>23603</v>
      </c>
      <c r="H172" s="54">
        <f t="shared" si="41"/>
        <v>23698</v>
      </c>
      <c r="I172" s="96"/>
      <c r="J172" s="97"/>
    </row>
    <row r="173" spans="1:10" s="98" customFormat="1" ht="25.5" customHeight="1" x14ac:dyDescent="0.2">
      <c r="A173" s="116"/>
      <c r="B173" s="65" t="s">
        <v>29</v>
      </c>
      <c r="C173" s="112">
        <v>22050</v>
      </c>
      <c r="D173" s="307">
        <v>22200</v>
      </c>
      <c r="E173" s="68">
        <v>18525000</v>
      </c>
      <c r="F173" s="63"/>
      <c r="G173" s="61">
        <v>23550</v>
      </c>
      <c r="H173" s="61">
        <f>F173+G173</f>
        <v>23550</v>
      </c>
      <c r="I173" s="132"/>
      <c r="J173" s="133"/>
    </row>
    <row r="174" spans="1:10" s="98" customFormat="1" x14ac:dyDescent="0.2">
      <c r="A174" s="116"/>
      <c r="B174" s="14" t="s">
        <v>321</v>
      </c>
      <c r="C174" s="112">
        <v>300</v>
      </c>
      <c r="D174" s="307">
        <v>440</v>
      </c>
      <c r="E174" s="68">
        <v>338592</v>
      </c>
      <c r="F174" s="63"/>
      <c r="G174" s="61"/>
      <c r="H174" s="61">
        <f t="shared" ref="H174:H177" si="42">F174+G174</f>
        <v>0</v>
      </c>
      <c r="I174" s="96"/>
      <c r="J174" s="97"/>
    </row>
    <row r="175" spans="1:10" s="98" customFormat="1" x14ac:dyDescent="0.2">
      <c r="A175" s="116"/>
      <c r="B175" s="14" t="s">
        <v>322</v>
      </c>
      <c r="C175" s="112"/>
      <c r="D175" s="307">
        <v>1000</v>
      </c>
      <c r="E175" s="68">
        <v>0</v>
      </c>
      <c r="F175" s="63"/>
      <c r="G175" s="61"/>
      <c r="H175" s="61">
        <f t="shared" si="42"/>
        <v>0</v>
      </c>
      <c r="I175" s="359"/>
      <c r="J175" s="97"/>
    </row>
    <row r="176" spans="1:10" s="98" customFormat="1" x14ac:dyDescent="0.2">
      <c r="A176" s="116"/>
      <c r="B176" s="14" t="s">
        <v>323</v>
      </c>
      <c r="C176" s="112">
        <v>10</v>
      </c>
      <c r="D176" s="307">
        <v>10</v>
      </c>
      <c r="E176" s="68">
        <f>1724.28+393.07</f>
        <v>2117.35</v>
      </c>
      <c r="F176" s="63"/>
      <c r="G176" s="61">
        <v>5</v>
      </c>
      <c r="H176" s="61">
        <f t="shared" si="42"/>
        <v>5</v>
      </c>
      <c r="I176" s="96"/>
      <c r="J176" s="97"/>
    </row>
    <row r="177" spans="1:10" s="98" customFormat="1" x14ac:dyDescent="0.2">
      <c r="A177" s="116"/>
      <c r="B177" s="14" t="s">
        <v>324</v>
      </c>
      <c r="C177" s="112">
        <v>20</v>
      </c>
      <c r="D177" s="307">
        <v>30</v>
      </c>
      <c r="E177" s="68">
        <v>2051</v>
      </c>
      <c r="F177" s="63"/>
      <c r="G177" s="61">
        <v>48</v>
      </c>
      <c r="H177" s="61">
        <f t="shared" si="42"/>
        <v>48</v>
      </c>
      <c r="I177" s="96"/>
      <c r="J177" s="97"/>
    </row>
    <row r="178" spans="1:10" s="40" customFormat="1" x14ac:dyDescent="0.2">
      <c r="A178" s="116"/>
      <c r="B178" s="352" t="s">
        <v>325</v>
      </c>
      <c r="C178" s="112">
        <v>600</v>
      </c>
      <c r="D178" s="307">
        <v>1000</v>
      </c>
      <c r="E178" s="68">
        <v>720796</v>
      </c>
      <c r="F178" s="63">
        <v>95</v>
      </c>
      <c r="G178" s="61"/>
      <c r="H178" s="61">
        <f>F178+G178</f>
        <v>95</v>
      </c>
      <c r="I178" s="39"/>
      <c r="J178" s="39"/>
    </row>
    <row r="179" spans="1:10" s="40" customFormat="1" x14ac:dyDescent="0.2">
      <c r="A179" s="110"/>
      <c r="B179" s="147"/>
      <c r="C179" s="111"/>
      <c r="D179" s="372"/>
      <c r="E179" s="70"/>
      <c r="F179" s="71"/>
      <c r="I179" s="39"/>
      <c r="J179" s="39"/>
    </row>
    <row r="180" spans="1:10" s="40" customFormat="1" x14ac:dyDescent="0.2">
      <c r="A180" s="52">
        <v>3713</v>
      </c>
      <c r="B180" s="53" t="s">
        <v>143</v>
      </c>
      <c r="C180" s="54">
        <f t="shared" ref="C180:H180" si="43">SUM(C181)</f>
        <v>525</v>
      </c>
      <c r="D180" s="368">
        <f t="shared" si="43"/>
        <v>565</v>
      </c>
      <c r="E180" s="72">
        <f t="shared" si="43"/>
        <v>14000</v>
      </c>
      <c r="F180" s="73">
        <f t="shared" si="43"/>
        <v>0</v>
      </c>
      <c r="G180" s="54">
        <f t="shared" si="43"/>
        <v>0</v>
      </c>
      <c r="H180" s="54">
        <f t="shared" si="43"/>
        <v>0</v>
      </c>
      <c r="I180" s="39"/>
      <c r="J180" s="39"/>
    </row>
    <row r="181" spans="1:10" s="40" customFormat="1" x14ac:dyDescent="0.2">
      <c r="A181" s="87"/>
      <c r="B181" s="343" t="s">
        <v>329</v>
      </c>
      <c r="C181" s="66">
        <v>525</v>
      </c>
      <c r="D181" s="12">
        <v>565</v>
      </c>
      <c r="E181" s="68">
        <v>14000</v>
      </c>
      <c r="F181" s="76"/>
      <c r="G181" s="67">
        <v>0</v>
      </c>
      <c r="H181" s="67">
        <f>F181+G181</f>
        <v>0</v>
      </c>
      <c r="I181" s="39"/>
      <c r="J181" s="39"/>
    </row>
    <row r="182" spans="1:10" s="40" customFormat="1" x14ac:dyDescent="0.2">
      <c r="A182" s="110"/>
      <c r="B182" s="147"/>
      <c r="C182" s="111"/>
      <c r="D182" s="372"/>
      <c r="E182" s="70"/>
      <c r="F182" s="71"/>
      <c r="I182" s="39"/>
      <c r="J182" s="39"/>
    </row>
    <row r="183" spans="1:10" s="40" customFormat="1" x14ac:dyDescent="0.2">
      <c r="A183" s="52">
        <v>3722</v>
      </c>
      <c r="B183" s="53" t="s">
        <v>68</v>
      </c>
      <c r="C183" s="54">
        <f t="shared" ref="C183:H183" si="44">SUM(C184:C194)</f>
        <v>18427</v>
      </c>
      <c r="D183" s="368">
        <f t="shared" si="44"/>
        <v>4757</v>
      </c>
      <c r="E183" s="55">
        <f t="shared" si="44"/>
        <v>3406609.38</v>
      </c>
      <c r="F183" s="56">
        <f t="shared" si="44"/>
        <v>0</v>
      </c>
      <c r="G183" s="54">
        <f t="shared" si="44"/>
        <v>3720</v>
      </c>
      <c r="H183" s="54">
        <f t="shared" si="44"/>
        <v>3720</v>
      </c>
      <c r="I183" s="39"/>
      <c r="J183" s="39"/>
    </row>
    <row r="184" spans="1:10" s="40" customFormat="1" ht="24.75" customHeight="1" x14ac:dyDescent="0.2">
      <c r="A184" s="64"/>
      <c r="B184" s="14" t="s">
        <v>286</v>
      </c>
      <c r="C184" s="66">
        <v>10</v>
      </c>
      <c r="D184" s="12">
        <v>0</v>
      </c>
      <c r="E184" s="68">
        <v>0</v>
      </c>
      <c r="F184" s="76"/>
      <c r="G184" s="67">
        <v>0</v>
      </c>
      <c r="H184" s="67">
        <f>F184+G184</f>
        <v>0</v>
      </c>
      <c r="I184" s="39"/>
      <c r="J184" s="39"/>
    </row>
    <row r="185" spans="1:10" s="40" customFormat="1" x14ac:dyDescent="0.2">
      <c r="A185" s="64"/>
      <c r="B185" s="14" t="s">
        <v>283</v>
      </c>
      <c r="C185" s="66">
        <v>35</v>
      </c>
      <c r="D185" s="12">
        <v>35</v>
      </c>
      <c r="E185" s="68">
        <v>11906.4</v>
      </c>
      <c r="F185" s="76"/>
      <c r="G185" s="67">
        <v>33</v>
      </c>
      <c r="H185" s="67">
        <f t="shared" ref="H185:H194" si="45">F185+G185</f>
        <v>33</v>
      </c>
      <c r="I185" s="39"/>
      <c r="J185" s="39"/>
    </row>
    <row r="186" spans="1:10" s="40" customFormat="1" x14ac:dyDescent="0.2">
      <c r="A186" s="64"/>
      <c r="B186" s="14" t="s">
        <v>284</v>
      </c>
      <c r="C186" s="66">
        <v>80</v>
      </c>
      <c r="D186" s="12">
        <v>80</v>
      </c>
      <c r="E186" s="68">
        <v>21888.9</v>
      </c>
      <c r="F186" s="76"/>
      <c r="G186" s="67">
        <v>76</v>
      </c>
      <c r="H186" s="67">
        <f t="shared" si="45"/>
        <v>76</v>
      </c>
      <c r="I186" s="39"/>
      <c r="J186" s="39"/>
    </row>
    <row r="187" spans="1:10" s="40" customFormat="1" x14ac:dyDescent="0.2">
      <c r="A187" s="64"/>
      <c r="B187" s="14" t="s">
        <v>285</v>
      </c>
      <c r="C187" s="66"/>
      <c r="D187" s="12">
        <v>250</v>
      </c>
      <c r="E187" s="68">
        <v>0</v>
      </c>
      <c r="F187" s="76"/>
      <c r="G187" s="67"/>
      <c r="H187" s="67">
        <f t="shared" si="45"/>
        <v>0</v>
      </c>
      <c r="I187" s="39"/>
      <c r="J187" s="39"/>
    </row>
    <row r="188" spans="1:10" s="40" customFormat="1" x14ac:dyDescent="0.2">
      <c r="A188" s="64"/>
      <c r="B188" s="14" t="s">
        <v>280</v>
      </c>
      <c r="C188" s="66">
        <v>3200</v>
      </c>
      <c r="D188" s="12">
        <v>3200</v>
      </c>
      <c r="E188" s="68">
        <v>2084176</v>
      </c>
      <c r="F188" s="76"/>
      <c r="G188" s="67">
        <v>3135</v>
      </c>
      <c r="H188" s="67">
        <f t="shared" si="45"/>
        <v>3135</v>
      </c>
      <c r="I188" s="39"/>
      <c r="J188" s="39"/>
    </row>
    <row r="189" spans="1:10" s="40" customFormat="1" x14ac:dyDescent="0.2">
      <c r="A189" s="64"/>
      <c r="B189" s="14" t="s">
        <v>281</v>
      </c>
      <c r="C189" s="66">
        <v>150</v>
      </c>
      <c r="D189" s="12">
        <v>200</v>
      </c>
      <c r="E189" s="68">
        <v>128202</v>
      </c>
      <c r="F189" s="76"/>
      <c r="G189" s="67">
        <v>219</v>
      </c>
      <c r="H189" s="67">
        <f t="shared" si="45"/>
        <v>219</v>
      </c>
      <c r="I189" s="39"/>
      <c r="J189" s="39"/>
    </row>
    <row r="190" spans="1:10" s="40" customFormat="1" x14ac:dyDescent="0.2">
      <c r="A190" s="64"/>
      <c r="B190" s="14" t="s">
        <v>282</v>
      </c>
      <c r="C190" s="66">
        <v>152</v>
      </c>
      <c r="D190" s="12">
        <v>172</v>
      </c>
      <c r="E190" s="68">
        <v>125662.7</v>
      </c>
      <c r="F190" s="76"/>
      <c r="G190" s="67">
        <v>171</v>
      </c>
      <c r="H190" s="67">
        <f t="shared" si="45"/>
        <v>171</v>
      </c>
      <c r="I190" s="39"/>
      <c r="J190" s="39"/>
    </row>
    <row r="191" spans="1:10" s="40" customFormat="1" x14ac:dyDescent="0.2">
      <c r="A191" s="87"/>
      <c r="B191" s="343" t="s">
        <v>288</v>
      </c>
      <c r="C191" s="66">
        <v>70</v>
      </c>
      <c r="D191" s="12">
        <v>90</v>
      </c>
      <c r="E191" s="68">
        <v>26794.38</v>
      </c>
      <c r="F191" s="76"/>
      <c r="G191" s="67">
        <v>86</v>
      </c>
      <c r="H191" s="67">
        <f t="shared" si="45"/>
        <v>86</v>
      </c>
      <c r="I191" s="39"/>
      <c r="J191" s="39"/>
    </row>
    <row r="192" spans="1:10" s="40" customFormat="1" x14ac:dyDescent="0.2">
      <c r="A192" s="64"/>
      <c r="B192" s="14" t="s">
        <v>287</v>
      </c>
      <c r="C192" s="66">
        <v>730</v>
      </c>
      <c r="D192" s="12">
        <v>730</v>
      </c>
      <c r="E192" s="68">
        <v>729195</v>
      </c>
      <c r="F192" s="76"/>
      <c r="G192" s="67"/>
      <c r="H192" s="67">
        <f t="shared" si="45"/>
        <v>0</v>
      </c>
      <c r="I192" s="39"/>
      <c r="J192" s="39"/>
    </row>
    <row r="193" spans="1:10" s="7" customFormat="1" x14ac:dyDescent="0.2">
      <c r="A193" s="13"/>
      <c r="B193" s="14" t="s">
        <v>289</v>
      </c>
      <c r="C193" s="344">
        <v>10000</v>
      </c>
      <c r="D193" s="12">
        <v>0</v>
      </c>
      <c r="E193" s="304"/>
      <c r="F193" s="305"/>
      <c r="G193" s="12"/>
      <c r="H193" s="67">
        <f t="shared" si="45"/>
        <v>0</v>
      </c>
    </row>
    <row r="194" spans="1:10" s="7" customFormat="1" x14ac:dyDescent="0.2">
      <c r="A194" s="13"/>
      <c r="B194" s="14" t="s">
        <v>179</v>
      </c>
      <c r="C194" s="344">
        <v>4000</v>
      </c>
      <c r="D194" s="12">
        <v>0</v>
      </c>
      <c r="E194" s="304">
        <v>278784</v>
      </c>
      <c r="F194" s="305"/>
      <c r="G194" s="12"/>
      <c r="H194" s="67">
        <f t="shared" si="45"/>
        <v>0</v>
      </c>
    </row>
    <row r="195" spans="1:10" s="40" customFormat="1" x14ac:dyDescent="0.2">
      <c r="A195" s="82"/>
      <c r="B195" s="83"/>
      <c r="C195" s="95"/>
      <c r="D195" s="370"/>
      <c r="E195" s="70"/>
      <c r="F195" s="71"/>
      <c r="I195" s="39"/>
      <c r="J195" s="39"/>
    </row>
    <row r="196" spans="1:10" s="98" customFormat="1" x14ac:dyDescent="0.2">
      <c r="A196" s="52">
        <v>3745</v>
      </c>
      <c r="B196" s="53" t="s">
        <v>9</v>
      </c>
      <c r="C196" s="54">
        <f t="shared" ref="C196:H196" si="46">SUM(C197:C199)</f>
        <v>293</v>
      </c>
      <c r="D196" s="368">
        <f t="shared" si="46"/>
        <v>403</v>
      </c>
      <c r="E196" s="55">
        <f t="shared" si="46"/>
        <v>184955</v>
      </c>
      <c r="F196" s="56">
        <f t="shared" si="46"/>
        <v>0</v>
      </c>
      <c r="G196" s="54">
        <f t="shared" si="46"/>
        <v>389</v>
      </c>
      <c r="H196" s="54">
        <f t="shared" si="46"/>
        <v>389</v>
      </c>
      <c r="I196" s="96"/>
      <c r="J196" s="97"/>
    </row>
    <row r="197" spans="1:10" s="99" customFormat="1" ht="27.75" customHeight="1" x14ac:dyDescent="0.2">
      <c r="A197" s="116"/>
      <c r="B197" s="352" t="s">
        <v>375</v>
      </c>
      <c r="C197" s="66">
        <v>287</v>
      </c>
      <c r="D197" s="12">
        <v>302</v>
      </c>
      <c r="E197" s="68">
        <v>124955</v>
      </c>
      <c r="F197" s="76"/>
      <c r="G197" s="67">
        <v>294</v>
      </c>
      <c r="H197" s="67">
        <f>F197+G197</f>
        <v>294</v>
      </c>
      <c r="I197" s="148"/>
      <c r="J197" s="149"/>
    </row>
    <row r="198" spans="1:10" s="99" customFormat="1" ht="25.5" x14ac:dyDescent="0.2">
      <c r="A198" s="116"/>
      <c r="B198" s="352" t="s">
        <v>290</v>
      </c>
      <c r="C198" s="66">
        <v>6</v>
      </c>
      <c r="D198" s="12">
        <v>6</v>
      </c>
      <c r="E198" s="68">
        <v>6000</v>
      </c>
      <c r="F198" s="76"/>
      <c r="G198" s="67"/>
      <c r="H198" s="67">
        <f t="shared" ref="H198:H199" si="47">F198+G198</f>
        <v>0</v>
      </c>
      <c r="I198" s="96"/>
      <c r="J198" s="96"/>
    </row>
    <row r="199" spans="1:10" s="99" customFormat="1" x14ac:dyDescent="0.2">
      <c r="A199" s="116"/>
      <c r="B199" s="352" t="s">
        <v>291</v>
      </c>
      <c r="C199" s="66">
        <v>0</v>
      </c>
      <c r="D199" s="12">
        <v>95</v>
      </c>
      <c r="E199" s="145">
        <v>54000</v>
      </c>
      <c r="F199" s="88"/>
      <c r="G199" s="67">
        <v>95</v>
      </c>
      <c r="H199" s="67">
        <f t="shared" si="47"/>
        <v>95</v>
      </c>
      <c r="I199" s="96"/>
      <c r="J199" s="96"/>
    </row>
    <row r="200" spans="1:10" s="99" customFormat="1" x14ac:dyDescent="0.2">
      <c r="A200" s="137"/>
      <c r="B200" s="150"/>
      <c r="C200" s="95"/>
      <c r="D200" s="370"/>
      <c r="E200" s="91"/>
      <c r="F200" s="86"/>
      <c r="G200" s="86"/>
      <c r="H200" s="86"/>
      <c r="I200" s="96"/>
      <c r="J200" s="96"/>
    </row>
    <row r="201" spans="1:10" s="58" customFormat="1" x14ac:dyDescent="0.2">
      <c r="A201" s="52">
        <v>4312</v>
      </c>
      <c r="B201" s="53" t="s">
        <v>144</v>
      </c>
      <c r="C201" s="151">
        <f t="shared" ref="C201:H201" si="48">SUM(C202)</f>
        <v>0</v>
      </c>
      <c r="D201" s="377">
        <f t="shared" si="48"/>
        <v>68</v>
      </c>
      <c r="E201" s="152">
        <f t="shared" si="48"/>
        <v>67913</v>
      </c>
      <c r="F201" s="153">
        <f t="shared" si="48"/>
        <v>0</v>
      </c>
      <c r="G201" s="151">
        <f t="shared" si="48"/>
        <v>0</v>
      </c>
      <c r="H201" s="151">
        <f t="shared" si="48"/>
        <v>0</v>
      </c>
      <c r="I201" s="39"/>
      <c r="J201" s="57"/>
    </row>
    <row r="202" spans="1:10" s="58" customFormat="1" x14ac:dyDescent="0.2">
      <c r="A202" s="154"/>
      <c r="B202" s="90" t="s">
        <v>145</v>
      </c>
      <c r="C202" s="112"/>
      <c r="D202" s="307">
        <v>68</v>
      </c>
      <c r="E202" s="68">
        <v>67913</v>
      </c>
      <c r="F202" s="63"/>
      <c r="G202" s="61"/>
      <c r="H202" s="61"/>
      <c r="I202" s="39"/>
      <c r="J202" s="57"/>
    </row>
    <row r="203" spans="1:10" s="99" customFormat="1" x14ac:dyDescent="0.2">
      <c r="A203" s="137"/>
      <c r="B203" s="150"/>
      <c r="C203" s="95"/>
      <c r="D203" s="370"/>
      <c r="E203" s="86"/>
      <c r="F203" s="71"/>
      <c r="G203" s="86"/>
      <c r="H203" s="86"/>
      <c r="I203" s="96"/>
      <c r="J203" s="96"/>
    </row>
    <row r="204" spans="1:10" s="58" customFormat="1" x14ac:dyDescent="0.2">
      <c r="A204" s="52">
        <v>4344</v>
      </c>
      <c r="B204" s="336" t="s">
        <v>356</v>
      </c>
      <c r="C204" s="151">
        <f t="shared" ref="C204:H204" si="49">SUM(C205)</f>
        <v>0</v>
      </c>
      <c r="D204" s="377">
        <f t="shared" si="49"/>
        <v>5</v>
      </c>
      <c r="E204" s="152">
        <f t="shared" si="49"/>
        <v>5000</v>
      </c>
      <c r="F204" s="153">
        <f t="shared" si="49"/>
        <v>0</v>
      </c>
      <c r="G204" s="151">
        <f t="shared" si="49"/>
        <v>0</v>
      </c>
      <c r="H204" s="151">
        <f t="shared" si="49"/>
        <v>0</v>
      </c>
      <c r="I204" s="39"/>
      <c r="J204" s="57"/>
    </row>
    <row r="205" spans="1:10" s="58" customFormat="1" x14ac:dyDescent="0.2">
      <c r="A205" s="154"/>
      <c r="B205" s="302" t="s">
        <v>357</v>
      </c>
      <c r="C205" s="112"/>
      <c r="D205" s="307">
        <v>5</v>
      </c>
      <c r="E205" s="68">
        <v>5000</v>
      </c>
      <c r="F205" s="63"/>
      <c r="G205" s="61"/>
      <c r="H205" s="61"/>
      <c r="I205" s="39"/>
      <c r="J205" s="57"/>
    </row>
    <row r="206" spans="1:10" s="99" customFormat="1" x14ac:dyDescent="0.2">
      <c r="A206" s="137"/>
      <c r="B206" s="150"/>
      <c r="C206" s="95"/>
      <c r="D206" s="370"/>
      <c r="E206" s="86"/>
      <c r="F206" s="71"/>
      <c r="G206" s="86"/>
      <c r="H206" s="86"/>
      <c r="I206" s="96"/>
      <c r="J206" s="96"/>
    </row>
    <row r="207" spans="1:10" s="58" customFormat="1" x14ac:dyDescent="0.2">
      <c r="A207" s="52">
        <v>4349</v>
      </c>
      <c r="B207" s="53" t="s">
        <v>121</v>
      </c>
      <c r="C207" s="151">
        <f t="shared" ref="C207:F207" si="50">SUM(C209:C211)</f>
        <v>1212</v>
      </c>
      <c r="D207" s="377">
        <f t="shared" si="50"/>
        <v>62</v>
      </c>
      <c r="E207" s="152">
        <f t="shared" si="50"/>
        <v>42850</v>
      </c>
      <c r="F207" s="153">
        <f t="shared" si="50"/>
        <v>0</v>
      </c>
      <c r="G207" s="151">
        <f>SUM(G208:G211)</f>
        <v>1439</v>
      </c>
      <c r="H207" s="151">
        <f>SUM(H208:H211)</f>
        <v>1439</v>
      </c>
      <c r="I207" s="39"/>
      <c r="J207" s="57"/>
    </row>
    <row r="208" spans="1:10" s="348" customFormat="1" x14ac:dyDescent="0.2">
      <c r="A208" s="346"/>
      <c r="B208" s="342" t="s">
        <v>413</v>
      </c>
      <c r="C208" s="398"/>
      <c r="D208" s="398"/>
      <c r="E208" s="399"/>
      <c r="F208" s="400"/>
      <c r="G208" s="398">
        <v>1285</v>
      </c>
      <c r="H208" s="398">
        <f>F208+G208</f>
        <v>1285</v>
      </c>
      <c r="I208" s="51"/>
      <c r="J208" s="51"/>
    </row>
    <row r="209" spans="1:10" s="58" customFormat="1" x14ac:dyDescent="0.2">
      <c r="A209" s="154"/>
      <c r="B209" s="302" t="s">
        <v>330</v>
      </c>
      <c r="C209" s="112">
        <v>1150</v>
      </c>
      <c r="D209" s="307">
        <v>0</v>
      </c>
      <c r="E209" s="68">
        <v>0</v>
      </c>
      <c r="F209" s="63"/>
      <c r="G209" s="61"/>
      <c r="H209" s="61">
        <f>F209+G209</f>
        <v>0</v>
      </c>
      <c r="I209" s="39"/>
      <c r="J209" s="57"/>
    </row>
    <row r="210" spans="1:10" s="40" customFormat="1" x14ac:dyDescent="0.2">
      <c r="A210" s="64"/>
      <c r="B210" s="14" t="s">
        <v>331</v>
      </c>
      <c r="C210" s="66">
        <v>32</v>
      </c>
      <c r="D210" s="12">
        <v>32</v>
      </c>
      <c r="E210" s="68">
        <v>13850</v>
      </c>
      <c r="F210" s="76"/>
      <c r="G210" s="67">
        <v>154</v>
      </c>
      <c r="H210" s="61">
        <f t="shared" ref="H210:H211" si="51">F210+G210</f>
        <v>154</v>
      </c>
      <c r="I210" s="39"/>
      <c r="J210" s="39"/>
    </row>
    <row r="211" spans="1:10" s="40" customFormat="1" x14ac:dyDescent="0.2">
      <c r="A211" s="106"/>
      <c r="B211" s="13" t="s">
        <v>332</v>
      </c>
      <c r="C211" s="66">
        <v>30</v>
      </c>
      <c r="D211" s="12">
        <v>30</v>
      </c>
      <c r="E211" s="68">
        <v>29000</v>
      </c>
      <c r="F211" s="76"/>
      <c r="G211" s="67"/>
      <c r="H211" s="61">
        <f t="shared" si="51"/>
        <v>0</v>
      </c>
      <c r="I211" s="39"/>
      <c r="J211" s="39"/>
    </row>
    <row r="212" spans="1:10" s="40" customFormat="1" x14ac:dyDescent="0.2">
      <c r="B212" s="82"/>
      <c r="C212" s="95"/>
      <c r="D212" s="370"/>
      <c r="E212" s="86"/>
      <c r="F212" s="71"/>
      <c r="G212" s="86"/>
      <c r="H212" s="86"/>
      <c r="I212" s="39"/>
      <c r="J212" s="39"/>
    </row>
    <row r="213" spans="1:10" s="40" customFormat="1" x14ac:dyDescent="0.2">
      <c r="A213" s="52">
        <v>4350</v>
      </c>
      <c r="B213" s="53" t="s">
        <v>147</v>
      </c>
      <c r="C213" s="54">
        <f t="shared" ref="C213:H213" si="52">SUM(C214:C216)</f>
        <v>0</v>
      </c>
      <c r="D213" s="368">
        <f t="shared" si="52"/>
        <v>64</v>
      </c>
      <c r="E213" s="72">
        <f t="shared" si="52"/>
        <v>64000</v>
      </c>
      <c r="F213" s="73">
        <f t="shared" si="52"/>
        <v>0</v>
      </c>
      <c r="G213" s="54">
        <f t="shared" si="52"/>
        <v>0</v>
      </c>
      <c r="H213" s="54">
        <f t="shared" si="52"/>
        <v>0</v>
      </c>
      <c r="I213" s="39"/>
      <c r="J213" s="39"/>
    </row>
    <row r="214" spans="1:10" s="48" customFormat="1" x14ac:dyDescent="0.2">
      <c r="A214" s="59"/>
      <c r="B214" s="60" t="s">
        <v>148</v>
      </c>
      <c r="C214" s="112"/>
      <c r="D214" s="307">
        <v>7</v>
      </c>
      <c r="E214" s="62">
        <v>7000</v>
      </c>
      <c r="F214" s="63"/>
      <c r="G214" s="61"/>
      <c r="H214" s="61"/>
      <c r="I214" s="51"/>
      <c r="J214" s="51"/>
    </row>
    <row r="215" spans="1:10" s="48" customFormat="1" x14ac:dyDescent="0.2">
      <c r="A215" s="59"/>
      <c r="B215" s="60" t="s">
        <v>149</v>
      </c>
      <c r="C215" s="313"/>
      <c r="D215" s="378">
        <v>40</v>
      </c>
      <c r="E215" s="311">
        <v>40000</v>
      </c>
      <c r="F215" s="312"/>
      <c r="G215" s="170"/>
      <c r="H215" s="61"/>
      <c r="I215" s="51"/>
      <c r="J215" s="51"/>
    </row>
    <row r="216" spans="1:10" s="40" customFormat="1" x14ac:dyDescent="0.2">
      <c r="A216" s="64"/>
      <c r="B216" s="65" t="s">
        <v>150</v>
      </c>
      <c r="C216" s="66"/>
      <c r="D216" s="12">
        <v>17</v>
      </c>
      <c r="E216" s="145">
        <v>17000</v>
      </c>
      <c r="F216" s="88"/>
      <c r="G216" s="67"/>
      <c r="H216" s="67"/>
      <c r="I216" s="39"/>
      <c r="J216" s="39"/>
    </row>
    <row r="217" spans="1:10" s="40" customFormat="1" x14ac:dyDescent="0.2">
      <c r="B217" s="82"/>
      <c r="C217" s="95"/>
      <c r="D217" s="370"/>
      <c r="E217" s="86"/>
      <c r="F217" s="86"/>
      <c r="G217" s="86"/>
      <c r="H217" s="86"/>
      <c r="I217" s="39"/>
      <c r="J217" s="39"/>
    </row>
    <row r="218" spans="1:10" s="40" customFormat="1" ht="25.5" x14ac:dyDescent="0.2">
      <c r="A218" s="52">
        <v>4351</v>
      </c>
      <c r="B218" s="53" t="s">
        <v>151</v>
      </c>
      <c r="C218" s="54">
        <f t="shared" ref="C218:H218" si="53">SUM(C219:C220)</f>
        <v>0</v>
      </c>
      <c r="D218" s="368">
        <f t="shared" si="53"/>
        <v>732.5</v>
      </c>
      <c r="E218" s="55">
        <f t="shared" si="53"/>
        <v>732435</v>
      </c>
      <c r="F218" s="56">
        <f t="shared" si="53"/>
        <v>0</v>
      </c>
      <c r="G218" s="54">
        <f t="shared" si="53"/>
        <v>0</v>
      </c>
      <c r="H218" s="54">
        <f t="shared" si="53"/>
        <v>0</v>
      </c>
      <c r="I218" s="39"/>
      <c r="J218" s="39"/>
    </row>
    <row r="219" spans="1:10" s="48" customFormat="1" x14ac:dyDescent="0.2">
      <c r="A219" s="59"/>
      <c r="B219" s="60" t="s">
        <v>152</v>
      </c>
      <c r="C219" s="112"/>
      <c r="D219" s="307">
        <v>700</v>
      </c>
      <c r="E219" s="62">
        <v>700000</v>
      </c>
      <c r="F219" s="63"/>
      <c r="G219" s="61"/>
      <c r="H219" s="61"/>
      <c r="I219" s="51"/>
      <c r="J219" s="51"/>
    </row>
    <row r="220" spans="1:10" s="40" customFormat="1" x14ac:dyDescent="0.2">
      <c r="A220" s="64"/>
      <c r="B220" s="65" t="s">
        <v>153</v>
      </c>
      <c r="C220" s="66"/>
      <c r="D220" s="12">
        <v>32.5</v>
      </c>
      <c r="E220" s="68">
        <v>32435</v>
      </c>
      <c r="F220" s="76"/>
      <c r="G220" s="67"/>
      <c r="H220" s="67"/>
      <c r="I220" s="39"/>
      <c r="J220" s="39"/>
    </row>
    <row r="221" spans="1:10" s="40" customFormat="1" x14ac:dyDescent="0.2">
      <c r="B221" s="82"/>
      <c r="C221" s="95"/>
      <c r="D221" s="370"/>
      <c r="E221" s="155"/>
      <c r="F221" s="71"/>
      <c r="G221" s="86"/>
      <c r="H221" s="86"/>
      <c r="I221" s="39"/>
      <c r="J221" s="39"/>
    </row>
    <row r="222" spans="1:10" s="40" customFormat="1" x14ac:dyDescent="0.2">
      <c r="A222" s="52">
        <v>4356</v>
      </c>
      <c r="B222" s="53" t="s">
        <v>155</v>
      </c>
      <c r="C222" s="54">
        <f t="shared" ref="C222:H222" si="54">SUM(C223:C224)</f>
        <v>0</v>
      </c>
      <c r="D222" s="368">
        <f t="shared" si="54"/>
        <v>10</v>
      </c>
      <c r="E222" s="72">
        <f t="shared" si="54"/>
        <v>10000</v>
      </c>
      <c r="F222" s="73">
        <f t="shared" si="54"/>
        <v>0</v>
      </c>
      <c r="G222" s="54">
        <f t="shared" si="54"/>
        <v>0</v>
      </c>
      <c r="H222" s="54">
        <f t="shared" si="54"/>
        <v>0</v>
      </c>
      <c r="I222" s="39"/>
      <c r="J222" s="39"/>
    </row>
    <row r="223" spans="1:10" s="48" customFormat="1" x14ac:dyDescent="0.2">
      <c r="A223" s="59"/>
      <c r="B223" s="60" t="s">
        <v>154</v>
      </c>
      <c r="C223" s="112"/>
      <c r="D223" s="307">
        <v>5</v>
      </c>
      <c r="E223" s="62">
        <v>5000</v>
      </c>
      <c r="F223" s="63"/>
      <c r="G223" s="61"/>
      <c r="H223" s="61"/>
      <c r="I223" s="51"/>
      <c r="J223" s="51"/>
    </row>
    <row r="224" spans="1:10" s="40" customFormat="1" x14ac:dyDescent="0.2">
      <c r="A224" s="64"/>
      <c r="B224" s="65" t="s">
        <v>156</v>
      </c>
      <c r="C224" s="66"/>
      <c r="D224" s="12">
        <v>5</v>
      </c>
      <c r="E224" s="68">
        <v>5000</v>
      </c>
      <c r="F224" s="76"/>
      <c r="G224" s="67"/>
      <c r="H224" s="67"/>
      <c r="I224" s="39"/>
      <c r="J224" s="39"/>
    </row>
    <row r="225" spans="1:10" s="40" customFormat="1" x14ac:dyDescent="0.2">
      <c r="B225" s="82"/>
      <c r="C225" s="95"/>
      <c r="D225" s="370"/>
      <c r="E225" s="86"/>
      <c r="F225" s="71"/>
      <c r="G225" s="86"/>
      <c r="H225" s="86"/>
      <c r="I225" s="39"/>
      <c r="J225" s="39"/>
    </row>
    <row r="226" spans="1:10" s="40" customFormat="1" ht="25.5" x14ac:dyDescent="0.2">
      <c r="A226" s="52">
        <v>4357</v>
      </c>
      <c r="B226" s="53" t="s">
        <v>157</v>
      </c>
      <c r="C226" s="54">
        <f t="shared" ref="C226:H226" si="55">SUM(C227:C228)</f>
        <v>0</v>
      </c>
      <c r="D226" s="368">
        <f t="shared" si="55"/>
        <v>54</v>
      </c>
      <c r="E226" s="72">
        <f t="shared" si="55"/>
        <v>53870</v>
      </c>
      <c r="F226" s="73">
        <f t="shared" si="55"/>
        <v>0</v>
      </c>
      <c r="G226" s="54">
        <f t="shared" si="55"/>
        <v>0</v>
      </c>
      <c r="H226" s="54">
        <f t="shared" si="55"/>
        <v>0</v>
      </c>
      <c r="I226" s="39"/>
      <c r="J226" s="39"/>
    </row>
    <row r="227" spans="1:10" s="48" customFormat="1" x14ac:dyDescent="0.2">
      <c r="A227" s="59"/>
      <c r="B227" s="60" t="s">
        <v>158</v>
      </c>
      <c r="C227" s="112"/>
      <c r="D227" s="307">
        <v>39</v>
      </c>
      <c r="E227" s="62">
        <v>38870</v>
      </c>
      <c r="F227" s="63"/>
      <c r="G227" s="61"/>
      <c r="H227" s="61"/>
      <c r="I227" s="51"/>
      <c r="J227" s="51"/>
    </row>
    <row r="228" spans="1:10" s="40" customFormat="1" x14ac:dyDescent="0.2">
      <c r="A228" s="64"/>
      <c r="B228" s="65" t="s">
        <v>159</v>
      </c>
      <c r="C228" s="66"/>
      <c r="D228" s="12">
        <v>15</v>
      </c>
      <c r="E228" s="68">
        <v>15000</v>
      </c>
      <c r="F228" s="76"/>
      <c r="G228" s="67"/>
      <c r="H228" s="67"/>
      <c r="I228" s="39"/>
      <c r="J228" s="39"/>
    </row>
    <row r="229" spans="1:10" s="40" customFormat="1" x14ac:dyDescent="0.2">
      <c r="B229" s="82"/>
      <c r="C229" s="95"/>
      <c r="D229" s="370"/>
      <c r="E229" s="86"/>
      <c r="F229" s="71"/>
      <c r="G229" s="86"/>
      <c r="H229" s="86"/>
      <c r="I229" s="39"/>
      <c r="J229" s="39"/>
    </row>
    <row r="230" spans="1:10" s="40" customFormat="1" x14ac:dyDescent="0.2">
      <c r="A230" s="52">
        <v>4359</v>
      </c>
      <c r="B230" s="53" t="s">
        <v>160</v>
      </c>
      <c r="C230" s="54">
        <f t="shared" ref="C230:H230" si="56">SUM(C231)</f>
        <v>0</v>
      </c>
      <c r="D230" s="368">
        <f t="shared" si="56"/>
        <v>176.5</v>
      </c>
      <c r="E230" s="72">
        <f t="shared" si="56"/>
        <v>176782</v>
      </c>
      <c r="F230" s="73">
        <f t="shared" si="56"/>
        <v>0</v>
      </c>
      <c r="G230" s="54">
        <f t="shared" si="56"/>
        <v>0</v>
      </c>
      <c r="H230" s="54">
        <f t="shared" si="56"/>
        <v>0</v>
      </c>
      <c r="I230" s="39"/>
      <c r="J230" s="39"/>
    </row>
    <row r="231" spans="1:10" s="48" customFormat="1" x14ac:dyDescent="0.2">
      <c r="A231" s="59"/>
      <c r="B231" s="60" t="s">
        <v>161</v>
      </c>
      <c r="C231" s="112"/>
      <c r="D231" s="307">
        <v>176.5</v>
      </c>
      <c r="E231" s="62">
        <v>176782</v>
      </c>
      <c r="F231" s="63"/>
      <c r="G231" s="61"/>
      <c r="H231" s="61"/>
      <c r="I231" s="51"/>
      <c r="J231" s="51"/>
    </row>
    <row r="232" spans="1:10" s="40" customFormat="1" x14ac:dyDescent="0.2">
      <c r="B232" s="82"/>
      <c r="C232" s="95"/>
      <c r="D232" s="370"/>
      <c r="E232" s="86"/>
      <c r="F232" s="71"/>
      <c r="G232" s="86"/>
      <c r="H232" s="86"/>
      <c r="I232" s="39"/>
      <c r="J232" s="39"/>
    </row>
    <row r="233" spans="1:10" s="40" customFormat="1" x14ac:dyDescent="0.2">
      <c r="A233" s="52">
        <v>4371</v>
      </c>
      <c r="B233" s="53" t="s">
        <v>162</v>
      </c>
      <c r="C233" s="54">
        <f t="shared" ref="C233:H233" si="57">SUM(C234)</f>
        <v>0</v>
      </c>
      <c r="D233" s="368">
        <f t="shared" si="57"/>
        <v>15</v>
      </c>
      <c r="E233" s="72">
        <f t="shared" si="57"/>
        <v>15000</v>
      </c>
      <c r="F233" s="73">
        <f t="shared" si="57"/>
        <v>0</v>
      </c>
      <c r="G233" s="54">
        <f t="shared" si="57"/>
        <v>0</v>
      </c>
      <c r="H233" s="54">
        <f t="shared" si="57"/>
        <v>0</v>
      </c>
      <c r="I233" s="39"/>
      <c r="J233" s="39"/>
    </row>
    <row r="234" spans="1:10" s="40" customFormat="1" x14ac:dyDescent="0.2">
      <c r="A234" s="64"/>
      <c r="B234" s="65" t="s">
        <v>154</v>
      </c>
      <c r="C234" s="66"/>
      <c r="D234" s="12">
        <v>15</v>
      </c>
      <c r="E234" s="68">
        <v>15000</v>
      </c>
      <c r="F234" s="76"/>
      <c r="G234" s="67"/>
      <c r="H234" s="67"/>
      <c r="I234" s="39"/>
      <c r="J234" s="39"/>
    </row>
    <row r="235" spans="1:10" s="40" customFormat="1" x14ac:dyDescent="0.2">
      <c r="B235" s="82"/>
      <c r="C235" s="95"/>
      <c r="D235" s="370"/>
      <c r="E235" s="71"/>
      <c r="F235" s="86"/>
      <c r="G235" s="86"/>
      <c r="H235" s="86"/>
      <c r="I235" s="39"/>
      <c r="J235" s="39"/>
    </row>
    <row r="236" spans="1:10" s="40" customFormat="1" x14ac:dyDescent="0.2">
      <c r="A236" s="52">
        <v>4378</v>
      </c>
      <c r="B236" s="53" t="s">
        <v>163</v>
      </c>
      <c r="C236" s="54">
        <f t="shared" ref="C236:H236" si="58">SUM(C237)</f>
        <v>0</v>
      </c>
      <c r="D236" s="368">
        <f t="shared" si="58"/>
        <v>25</v>
      </c>
      <c r="E236" s="72">
        <f t="shared" si="58"/>
        <v>25000</v>
      </c>
      <c r="F236" s="73">
        <f t="shared" si="58"/>
        <v>0</v>
      </c>
      <c r="G236" s="54">
        <f t="shared" si="58"/>
        <v>0</v>
      </c>
      <c r="H236" s="54">
        <f t="shared" si="58"/>
        <v>0</v>
      </c>
      <c r="I236" s="39"/>
      <c r="J236" s="39"/>
    </row>
    <row r="237" spans="1:10" s="40" customFormat="1" x14ac:dyDescent="0.2">
      <c r="A237" s="64"/>
      <c r="B237" s="65" t="s">
        <v>164</v>
      </c>
      <c r="C237" s="92"/>
      <c r="D237" s="12">
        <v>25</v>
      </c>
      <c r="E237" s="68">
        <v>25000</v>
      </c>
      <c r="F237" s="76"/>
      <c r="G237" s="67"/>
      <c r="H237" s="67"/>
      <c r="I237" s="39"/>
      <c r="J237" s="39"/>
    </row>
    <row r="238" spans="1:10" s="40" customFormat="1" x14ac:dyDescent="0.2">
      <c r="A238" s="26"/>
      <c r="B238" s="69"/>
      <c r="C238" s="111"/>
      <c r="D238" s="372"/>
      <c r="E238" s="70"/>
      <c r="F238" s="71"/>
      <c r="I238" s="39"/>
      <c r="J238" s="39"/>
    </row>
    <row r="239" spans="1:10" s="40" customFormat="1" x14ac:dyDescent="0.2">
      <c r="A239" s="52">
        <v>4379</v>
      </c>
      <c r="B239" s="53" t="s">
        <v>49</v>
      </c>
      <c r="C239" s="54">
        <f t="shared" ref="C239" si="59">SUM(C240)</f>
        <v>5</v>
      </c>
      <c r="D239" s="368">
        <f>SUM(D240:D241)</f>
        <v>1105</v>
      </c>
      <c r="E239" s="55">
        <f t="shared" ref="E239:H239" si="60">SUM(E240:E241)</f>
        <v>328346.7</v>
      </c>
      <c r="F239" s="56">
        <f t="shared" si="60"/>
        <v>0</v>
      </c>
      <c r="G239" s="54">
        <f t="shared" si="60"/>
        <v>5</v>
      </c>
      <c r="H239" s="54">
        <f t="shared" si="60"/>
        <v>5</v>
      </c>
      <c r="I239" s="39"/>
      <c r="J239" s="39"/>
    </row>
    <row r="240" spans="1:10" s="40" customFormat="1" x14ac:dyDescent="0.2">
      <c r="A240" s="64"/>
      <c r="B240" s="14" t="s">
        <v>333</v>
      </c>
      <c r="C240" s="66">
        <v>5</v>
      </c>
      <c r="D240" s="12">
        <v>5</v>
      </c>
      <c r="E240" s="68">
        <v>0</v>
      </c>
      <c r="F240" s="76"/>
      <c r="G240" s="67">
        <v>5</v>
      </c>
      <c r="H240" s="67">
        <f>F240+G240</f>
        <v>5</v>
      </c>
      <c r="I240" s="39"/>
      <c r="J240" s="39"/>
    </row>
    <row r="241" spans="1:10" s="40" customFormat="1" x14ac:dyDescent="0.2">
      <c r="A241" s="64"/>
      <c r="B241" s="14" t="s">
        <v>385</v>
      </c>
      <c r="C241" s="66"/>
      <c r="D241" s="12">
        <v>1100</v>
      </c>
      <c r="E241" s="145">
        <v>328346.7</v>
      </c>
      <c r="F241" s="88"/>
      <c r="G241" s="67"/>
      <c r="H241" s="67">
        <f>F241+G241</f>
        <v>0</v>
      </c>
      <c r="I241" s="39"/>
      <c r="J241" s="39"/>
    </row>
    <row r="242" spans="1:10" s="40" customFormat="1" x14ac:dyDescent="0.2">
      <c r="A242" s="82"/>
      <c r="B242" s="83"/>
      <c r="C242" s="95"/>
      <c r="D242" s="370"/>
      <c r="E242" s="70"/>
      <c r="F242" s="91"/>
      <c r="I242" s="39"/>
      <c r="J242" s="39"/>
    </row>
    <row r="243" spans="1:10" s="40" customFormat="1" x14ac:dyDescent="0.2">
      <c r="A243" s="156">
        <v>5212</v>
      </c>
      <c r="B243" s="157" t="s">
        <v>102</v>
      </c>
      <c r="C243" s="54">
        <f t="shared" ref="C243:H243" si="61">SUM(C244)</f>
        <v>20</v>
      </c>
      <c r="D243" s="368">
        <f t="shared" si="61"/>
        <v>18</v>
      </c>
      <c r="E243" s="72">
        <f t="shared" si="61"/>
        <v>0</v>
      </c>
      <c r="F243" s="73">
        <f t="shared" si="61"/>
        <v>0</v>
      </c>
      <c r="G243" s="54">
        <f t="shared" si="61"/>
        <v>20</v>
      </c>
      <c r="H243" s="54">
        <f t="shared" si="61"/>
        <v>20</v>
      </c>
      <c r="I243" s="39"/>
      <c r="J243" s="39"/>
    </row>
    <row r="244" spans="1:10" s="40" customFormat="1" x14ac:dyDescent="0.2">
      <c r="A244" s="64"/>
      <c r="B244" s="14" t="s">
        <v>274</v>
      </c>
      <c r="C244" s="66">
        <v>20</v>
      </c>
      <c r="D244" s="12">
        <v>18</v>
      </c>
      <c r="E244" s="68">
        <v>0</v>
      </c>
      <c r="F244" s="76"/>
      <c r="G244" s="67">
        <v>20</v>
      </c>
      <c r="H244" s="67">
        <f>F244+G244</f>
        <v>20</v>
      </c>
      <c r="I244" s="39"/>
      <c r="J244" s="39"/>
    </row>
    <row r="245" spans="1:10" s="40" customFormat="1" x14ac:dyDescent="0.2">
      <c r="A245" s="171"/>
      <c r="B245" s="394"/>
      <c r="C245" s="104"/>
      <c r="D245" s="373"/>
      <c r="E245" s="91"/>
      <c r="F245" s="71"/>
      <c r="G245" s="71"/>
      <c r="H245" s="71"/>
      <c r="I245" s="39"/>
      <c r="J245" s="39"/>
    </row>
    <row r="246" spans="1:10" s="40" customFormat="1" x14ac:dyDescent="0.2">
      <c r="A246" s="156">
        <v>5272</v>
      </c>
      <c r="B246" s="157" t="s">
        <v>123</v>
      </c>
      <c r="C246" s="54">
        <f t="shared" ref="C246:H246" si="62">SUM(C247:C247)</f>
        <v>20</v>
      </c>
      <c r="D246" s="368">
        <f t="shared" si="62"/>
        <v>20</v>
      </c>
      <c r="E246" s="314">
        <f t="shared" si="62"/>
        <v>0</v>
      </c>
      <c r="F246" s="391">
        <f t="shared" si="62"/>
        <v>0</v>
      </c>
      <c r="G246" s="315">
        <f t="shared" si="62"/>
        <v>20</v>
      </c>
      <c r="H246" s="54">
        <f t="shared" si="62"/>
        <v>20</v>
      </c>
      <c r="I246" s="39"/>
      <c r="J246" s="81"/>
    </row>
    <row r="247" spans="1:10" s="40" customFormat="1" x14ac:dyDescent="0.2">
      <c r="A247" s="64"/>
      <c r="B247" s="14" t="s">
        <v>273</v>
      </c>
      <c r="C247" s="66">
        <v>20</v>
      </c>
      <c r="D247" s="379">
        <v>20</v>
      </c>
      <c r="E247" s="145">
        <v>0</v>
      </c>
      <c r="F247" s="88"/>
      <c r="G247" s="67">
        <v>20</v>
      </c>
      <c r="H247" s="76">
        <f>F247+G247</f>
        <v>20</v>
      </c>
      <c r="I247" s="39"/>
      <c r="J247" s="39"/>
    </row>
    <row r="248" spans="1:10" s="40" customFormat="1" x14ac:dyDescent="0.2">
      <c r="A248" s="26"/>
      <c r="B248" s="69"/>
      <c r="C248" s="111"/>
      <c r="D248" s="372"/>
      <c r="E248" s="70"/>
      <c r="F248" s="86"/>
      <c r="G248" s="70"/>
      <c r="I248" s="39"/>
      <c r="J248" s="39"/>
    </row>
    <row r="249" spans="1:10" s="98" customFormat="1" x14ac:dyDescent="0.2">
      <c r="A249" s="52">
        <v>5311</v>
      </c>
      <c r="B249" s="53" t="s">
        <v>10</v>
      </c>
      <c r="C249" s="54">
        <f t="shared" ref="C249:H249" si="63">SUM(C250:C255)</f>
        <v>5410</v>
      </c>
      <c r="D249" s="368">
        <f t="shared" si="63"/>
        <v>5410</v>
      </c>
      <c r="E249" s="55">
        <f t="shared" si="63"/>
        <v>4053369.37</v>
      </c>
      <c r="F249" s="56">
        <f t="shared" si="63"/>
        <v>0</v>
      </c>
      <c r="G249" s="54">
        <f t="shared" si="63"/>
        <v>5751</v>
      </c>
      <c r="H249" s="54">
        <f t="shared" si="63"/>
        <v>5751</v>
      </c>
      <c r="I249" s="96"/>
      <c r="J249" s="97"/>
    </row>
    <row r="250" spans="1:10" s="40" customFormat="1" x14ac:dyDescent="0.2">
      <c r="A250" s="158"/>
      <c r="B250" s="14" t="s">
        <v>270</v>
      </c>
      <c r="C250" s="112">
        <v>3289</v>
      </c>
      <c r="D250" s="307">
        <v>3289</v>
      </c>
      <c r="E250" s="68">
        <v>2599116</v>
      </c>
      <c r="F250" s="63"/>
      <c r="G250" s="61">
        <v>3570</v>
      </c>
      <c r="H250" s="61">
        <f>F250+G250</f>
        <v>3570</v>
      </c>
      <c r="I250" s="39"/>
      <c r="J250" s="39"/>
    </row>
    <row r="251" spans="1:10" s="40" customFormat="1" x14ac:dyDescent="0.2">
      <c r="A251" s="158"/>
      <c r="B251" s="14" t="s">
        <v>268</v>
      </c>
      <c r="C251" s="112">
        <v>1118</v>
      </c>
      <c r="D251" s="307">
        <v>1118</v>
      </c>
      <c r="E251" s="68">
        <v>883363</v>
      </c>
      <c r="F251" s="63"/>
      <c r="G251" s="61">
        <v>1213</v>
      </c>
      <c r="H251" s="61">
        <f t="shared" ref="H251:H255" si="64">F251+G251</f>
        <v>1213</v>
      </c>
      <c r="I251" s="39"/>
      <c r="J251" s="39"/>
    </row>
    <row r="252" spans="1:10" s="40" customFormat="1" x14ac:dyDescent="0.2">
      <c r="A252" s="158"/>
      <c r="B252" s="14" t="s">
        <v>271</v>
      </c>
      <c r="C252" s="66">
        <v>66</v>
      </c>
      <c r="D252" s="12">
        <v>66</v>
      </c>
      <c r="E252" s="68">
        <v>5062</v>
      </c>
      <c r="F252" s="76"/>
      <c r="G252" s="67">
        <v>71</v>
      </c>
      <c r="H252" s="61">
        <f t="shared" si="64"/>
        <v>71</v>
      </c>
      <c r="I252" s="39"/>
      <c r="J252" s="39"/>
    </row>
    <row r="253" spans="1:10" s="40" customFormat="1" x14ac:dyDescent="0.2">
      <c r="A253" s="158"/>
      <c r="B253" s="14" t="s">
        <v>269</v>
      </c>
      <c r="C253" s="66">
        <v>659</v>
      </c>
      <c r="D253" s="12">
        <v>659</v>
      </c>
      <c r="E253" s="68">
        <v>414312.37</v>
      </c>
      <c r="F253" s="76"/>
      <c r="G253" s="67">
        <v>630</v>
      </c>
      <c r="H253" s="61">
        <f t="shared" si="64"/>
        <v>630</v>
      </c>
      <c r="I253" s="39"/>
      <c r="J253" s="39"/>
    </row>
    <row r="254" spans="1:10" s="40" customFormat="1" x14ac:dyDescent="0.2">
      <c r="A254" s="158"/>
      <c r="B254" s="14" t="s">
        <v>272</v>
      </c>
      <c r="C254" s="66">
        <v>158</v>
      </c>
      <c r="D254" s="12">
        <v>158</v>
      </c>
      <c r="E254" s="68">
        <v>65116</v>
      </c>
      <c r="F254" s="76"/>
      <c r="G254" s="67">
        <v>147</v>
      </c>
      <c r="H254" s="61">
        <f t="shared" si="64"/>
        <v>147</v>
      </c>
      <c r="I254" s="39"/>
      <c r="J254" s="39"/>
    </row>
    <row r="255" spans="1:10" s="40" customFormat="1" x14ac:dyDescent="0.2">
      <c r="A255" s="158"/>
      <c r="B255" s="65" t="s">
        <v>98</v>
      </c>
      <c r="C255" s="66">
        <v>120</v>
      </c>
      <c r="D255" s="12">
        <v>120</v>
      </c>
      <c r="E255" s="68">
        <v>86400</v>
      </c>
      <c r="F255" s="76"/>
      <c r="G255" s="67">
        <v>120</v>
      </c>
      <c r="H255" s="61">
        <f t="shared" si="64"/>
        <v>120</v>
      </c>
      <c r="I255" s="39"/>
      <c r="J255" s="39"/>
    </row>
    <row r="256" spans="1:10" s="40" customFormat="1" x14ac:dyDescent="0.2">
      <c r="A256" s="82"/>
      <c r="B256" s="83"/>
      <c r="C256" s="111"/>
      <c r="D256" s="372"/>
      <c r="E256" s="79"/>
      <c r="F256" s="105"/>
      <c r="I256" s="39"/>
      <c r="J256" s="39"/>
    </row>
    <row r="257" spans="1:11" s="98" customFormat="1" x14ac:dyDescent="0.2">
      <c r="A257" s="52">
        <v>5512</v>
      </c>
      <c r="B257" s="53" t="s">
        <v>11</v>
      </c>
      <c r="C257" s="151">
        <f>SUM(C258:C260)</f>
        <v>1355</v>
      </c>
      <c r="D257" s="377">
        <f>SUM(D258:D262)</f>
        <v>1896</v>
      </c>
      <c r="E257" s="152">
        <f>SUM(E258:E262)</f>
        <v>1257403.25</v>
      </c>
      <c r="F257" s="153">
        <f>SUM(F258:F262)</f>
        <v>0</v>
      </c>
      <c r="G257" s="151">
        <f>SUM(G258:G262)</f>
        <v>1374</v>
      </c>
      <c r="H257" s="151">
        <f>SUM(H258:H262)</f>
        <v>1374</v>
      </c>
      <c r="I257" s="96"/>
      <c r="J257" s="97"/>
    </row>
    <row r="258" spans="1:11" s="40" customFormat="1" ht="14.25" customHeight="1" x14ac:dyDescent="0.2">
      <c r="A258" s="64"/>
      <c r="B258" s="14" t="s">
        <v>267</v>
      </c>
      <c r="C258" s="66">
        <v>565</v>
      </c>
      <c r="D258" s="12">
        <v>605</v>
      </c>
      <c r="E258" s="68">
        <v>459284</v>
      </c>
      <c r="F258" s="76"/>
      <c r="G258" s="67">
        <v>605</v>
      </c>
      <c r="H258" s="67">
        <f>F258+G258</f>
        <v>605</v>
      </c>
      <c r="I258" s="159"/>
      <c r="J258" s="160"/>
      <c r="K258" s="161"/>
    </row>
    <row r="259" spans="1:11" s="40" customFormat="1" x14ac:dyDescent="0.2">
      <c r="A259" s="64"/>
      <c r="B259" s="14" t="s">
        <v>268</v>
      </c>
      <c r="C259" s="66">
        <v>80</v>
      </c>
      <c r="D259" s="12">
        <v>80</v>
      </c>
      <c r="E259" s="68">
        <v>44200</v>
      </c>
      <c r="F259" s="76"/>
      <c r="G259" s="67">
        <v>80</v>
      </c>
      <c r="H259" s="67">
        <f t="shared" ref="H259:H262" si="65">F259+G259</f>
        <v>80</v>
      </c>
      <c r="I259" s="159"/>
      <c r="J259" s="160"/>
      <c r="K259" s="161"/>
    </row>
    <row r="260" spans="1:11" s="40" customFormat="1" x14ac:dyDescent="0.2">
      <c r="A260" s="64"/>
      <c r="B260" s="14" t="s">
        <v>269</v>
      </c>
      <c r="C260" s="66">
        <v>710</v>
      </c>
      <c r="D260" s="12">
        <v>760</v>
      </c>
      <c r="E260" s="68">
        <v>564554.25</v>
      </c>
      <c r="F260" s="76"/>
      <c r="G260" s="67">
        <v>689</v>
      </c>
      <c r="H260" s="67">
        <f t="shared" si="65"/>
        <v>689</v>
      </c>
      <c r="I260" s="162"/>
      <c r="J260" s="39"/>
    </row>
    <row r="261" spans="1:11" s="40" customFormat="1" x14ac:dyDescent="0.2">
      <c r="A261" s="64"/>
      <c r="B261" s="14" t="s">
        <v>354</v>
      </c>
      <c r="C261" s="66"/>
      <c r="D261" s="12">
        <v>309</v>
      </c>
      <c r="E261" s="145">
        <v>48400</v>
      </c>
      <c r="F261" s="88"/>
      <c r="G261" s="67"/>
      <c r="H261" s="67">
        <f t="shared" si="65"/>
        <v>0</v>
      </c>
      <c r="I261" s="162"/>
      <c r="J261" s="39"/>
    </row>
    <row r="262" spans="1:11" s="40" customFormat="1" x14ac:dyDescent="0.2">
      <c r="A262" s="64"/>
      <c r="B262" s="14" t="s">
        <v>355</v>
      </c>
      <c r="C262" s="66"/>
      <c r="D262" s="12">
        <v>142</v>
      </c>
      <c r="E262" s="145">
        <v>140965</v>
      </c>
      <c r="F262" s="88"/>
      <c r="G262" s="67"/>
      <c r="H262" s="67">
        <f t="shared" si="65"/>
        <v>0</v>
      </c>
      <c r="I262" s="162"/>
      <c r="J262" s="39"/>
    </row>
    <row r="263" spans="1:11" s="40" customFormat="1" x14ac:dyDescent="0.2">
      <c r="A263" s="82"/>
      <c r="B263" s="83"/>
      <c r="C263" s="111"/>
      <c r="D263" s="372"/>
      <c r="E263" s="70"/>
      <c r="F263" s="91"/>
      <c r="I263" s="39"/>
      <c r="J263" s="39"/>
      <c r="K263" s="163"/>
    </row>
    <row r="264" spans="1:11" s="40" customFormat="1" x14ac:dyDescent="0.2">
      <c r="A264" s="52">
        <v>6112</v>
      </c>
      <c r="B264" s="53" t="s">
        <v>12</v>
      </c>
      <c r="C264" s="54">
        <f t="shared" ref="C264:H264" si="66">SUM(C265:C267)</f>
        <v>3940</v>
      </c>
      <c r="D264" s="368">
        <f t="shared" si="66"/>
        <v>3810</v>
      </c>
      <c r="E264" s="72">
        <f t="shared" si="66"/>
        <v>2963261</v>
      </c>
      <c r="F264" s="73">
        <f t="shared" si="66"/>
        <v>0</v>
      </c>
      <c r="G264" s="54">
        <f t="shared" si="66"/>
        <v>4016</v>
      </c>
      <c r="H264" s="54">
        <f t="shared" si="66"/>
        <v>4016</v>
      </c>
      <c r="I264" s="39"/>
      <c r="J264" s="39"/>
    </row>
    <row r="265" spans="1:11" s="40" customFormat="1" ht="29.25" customHeight="1" x14ac:dyDescent="0.2">
      <c r="A265" s="89"/>
      <c r="B265" s="302" t="s">
        <v>264</v>
      </c>
      <c r="C265" s="66">
        <v>3200</v>
      </c>
      <c r="D265" s="12">
        <v>3200</v>
      </c>
      <c r="E265" s="68">
        <v>2632878</v>
      </c>
      <c r="F265" s="76"/>
      <c r="G265" s="67">
        <v>3940</v>
      </c>
      <c r="H265" s="67">
        <f>F265+G265</f>
        <v>3940</v>
      </c>
      <c r="I265" s="164"/>
      <c r="J265" s="165"/>
    </row>
    <row r="266" spans="1:11" s="40" customFormat="1" ht="23.25" customHeight="1" x14ac:dyDescent="0.2">
      <c r="A266" s="89"/>
      <c r="B266" s="302" t="s">
        <v>265</v>
      </c>
      <c r="C266" s="66">
        <v>660</v>
      </c>
      <c r="D266" s="12">
        <v>530</v>
      </c>
      <c r="E266" s="68">
        <v>252331</v>
      </c>
      <c r="F266" s="76"/>
      <c r="G266" s="67"/>
      <c r="H266" s="67">
        <f t="shared" ref="H266:H267" si="67">F266+G266</f>
        <v>0</v>
      </c>
      <c r="I266" s="77"/>
      <c r="J266" s="140"/>
    </row>
    <row r="267" spans="1:11" s="40" customFormat="1" x14ac:dyDescent="0.2">
      <c r="A267" s="89"/>
      <c r="B267" s="302" t="s">
        <v>266</v>
      </c>
      <c r="C267" s="66">
        <v>80</v>
      </c>
      <c r="D267" s="12">
        <v>80</v>
      </c>
      <c r="E267" s="68">
        <v>78052</v>
      </c>
      <c r="F267" s="76"/>
      <c r="G267" s="67">
        <v>76</v>
      </c>
      <c r="H267" s="67">
        <f t="shared" si="67"/>
        <v>76</v>
      </c>
      <c r="I267" s="77"/>
      <c r="J267" s="140"/>
    </row>
    <row r="268" spans="1:11" s="40" customFormat="1" x14ac:dyDescent="0.2">
      <c r="A268" s="93"/>
      <c r="B268" s="94"/>
      <c r="C268" s="111"/>
      <c r="D268" s="372"/>
      <c r="E268" s="70"/>
      <c r="F268" s="71"/>
      <c r="I268" s="39"/>
      <c r="J268" s="39"/>
    </row>
    <row r="269" spans="1:11" s="40" customFormat="1" x14ac:dyDescent="0.2">
      <c r="A269" s="52">
        <v>6115</v>
      </c>
      <c r="B269" s="336" t="s">
        <v>386</v>
      </c>
      <c r="C269" s="54">
        <f>C270</f>
        <v>0</v>
      </c>
      <c r="D269" s="368">
        <f>SUM(D270)</f>
        <v>337</v>
      </c>
      <c r="E269" s="55">
        <f>SUM(E270)</f>
        <v>54287</v>
      </c>
      <c r="F269" s="56">
        <f>SUM(F270)</f>
        <v>0</v>
      </c>
      <c r="G269" s="54">
        <f>SUM(G270)</f>
        <v>0</v>
      </c>
      <c r="H269" s="54">
        <f>SUM(H270)</f>
        <v>0</v>
      </c>
      <c r="I269" s="39"/>
      <c r="J269" s="39"/>
    </row>
    <row r="270" spans="1:11" s="40" customFormat="1" ht="29.25" customHeight="1" x14ac:dyDescent="0.2">
      <c r="A270" s="89"/>
      <c r="B270" s="302" t="s">
        <v>387</v>
      </c>
      <c r="C270" s="66"/>
      <c r="D270" s="12">
        <v>337</v>
      </c>
      <c r="E270" s="68">
        <v>54287</v>
      </c>
      <c r="F270" s="76"/>
      <c r="G270" s="67"/>
      <c r="H270" s="67">
        <f>F270+G270</f>
        <v>0</v>
      </c>
      <c r="I270" s="164"/>
      <c r="J270" s="165"/>
    </row>
    <row r="271" spans="1:11" s="40" customFormat="1" x14ac:dyDescent="0.2">
      <c r="A271" s="93"/>
      <c r="B271" s="94"/>
      <c r="C271" s="111"/>
      <c r="D271" s="372"/>
      <c r="E271" s="70"/>
      <c r="F271" s="71"/>
      <c r="I271" s="39"/>
      <c r="J271" s="39"/>
    </row>
    <row r="272" spans="1:11" s="40" customFormat="1" x14ac:dyDescent="0.2">
      <c r="A272" s="52">
        <v>6118</v>
      </c>
      <c r="B272" s="336" t="s">
        <v>353</v>
      </c>
      <c r="C272" s="54">
        <f>C273</f>
        <v>0</v>
      </c>
      <c r="D272" s="368">
        <f>SUM(D273)</f>
        <v>324</v>
      </c>
      <c r="E272" s="55">
        <f>SUM(E273)</f>
        <v>258679</v>
      </c>
      <c r="F272" s="56">
        <f>SUM(F273)</f>
        <v>0</v>
      </c>
      <c r="G272" s="54">
        <f>SUM(G273)</f>
        <v>0</v>
      </c>
      <c r="H272" s="54">
        <f>SUM(H273)</f>
        <v>0</v>
      </c>
      <c r="I272" s="39"/>
      <c r="J272" s="39"/>
    </row>
    <row r="273" spans="1:10" s="40" customFormat="1" ht="29.25" customHeight="1" x14ac:dyDescent="0.2">
      <c r="A273" s="89"/>
      <c r="B273" s="302" t="s">
        <v>353</v>
      </c>
      <c r="C273" s="66"/>
      <c r="D273" s="12">
        <v>324</v>
      </c>
      <c r="E273" s="68">
        <v>258679</v>
      </c>
      <c r="F273" s="76"/>
      <c r="G273" s="67"/>
      <c r="H273" s="67">
        <f>F273+G273</f>
        <v>0</v>
      </c>
      <c r="I273" s="164"/>
      <c r="J273" s="165"/>
    </row>
    <row r="274" spans="1:10" s="40" customFormat="1" x14ac:dyDescent="0.2">
      <c r="A274" s="93"/>
      <c r="B274" s="94"/>
      <c r="C274" s="111"/>
      <c r="D274" s="372"/>
      <c r="E274" s="70"/>
      <c r="F274" s="71"/>
      <c r="I274" s="39"/>
      <c r="J274" s="39"/>
    </row>
    <row r="275" spans="1:10" s="98" customFormat="1" x14ac:dyDescent="0.2">
      <c r="A275" s="52">
        <v>6171</v>
      </c>
      <c r="B275" s="53" t="s">
        <v>135</v>
      </c>
      <c r="C275" s="54">
        <f t="shared" ref="C275:H275" si="68">SUM(C276:C280)</f>
        <v>14802</v>
      </c>
      <c r="D275" s="368">
        <f>SUM(D276:D280)</f>
        <v>14891.5</v>
      </c>
      <c r="E275" s="55">
        <f t="shared" si="68"/>
        <v>6551800.75</v>
      </c>
      <c r="F275" s="56">
        <f t="shared" si="68"/>
        <v>53</v>
      </c>
      <c r="G275" s="56">
        <f t="shared" si="68"/>
        <v>6067</v>
      </c>
      <c r="H275" s="56">
        <f t="shared" si="68"/>
        <v>6120</v>
      </c>
      <c r="I275" s="96"/>
      <c r="J275" s="97"/>
    </row>
    <row r="276" spans="1:10" x14ac:dyDescent="0.2">
      <c r="A276" s="116"/>
      <c r="B276" s="14" t="s">
        <v>275</v>
      </c>
      <c r="C276" s="112">
        <v>5584</v>
      </c>
      <c r="D276" s="307">
        <v>6100.5</v>
      </c>
      <c r="E276" s="68">
        <v>4257022.3099999996</v>
      </c>
      <c r="F276" s="63"/>
      <c r="G276" s="61">
        <v>6048</v>
      </c>
      <c r="H276" s="61">
        <f>F276+G276</f>
        <v>6048</v>
      </c>
      <c r="I276" s="166"/>
      <c r="J276" s="167"/>
    </row>
    <row r="277" spans="1:10" s="2" customFormat="1" x14ac:dyDescent="0.2">
      <c r="A277" s="361"/>
      <c r="B277" s="14" t="s">
        <v>200</v>
      </c>
      <c r="C277" s="357">
        <v>9198</v>
      </c>
      <c r="D277" s="307">
        <v>8698</v>
      </c>
      <c r="E277" s="304">
        <v>2217754.44</v>
      </c>
      <c r="F277" s="308"/>
      <c r="G277" s="307">
        <v>0</v>
      </c>
      <c r="H277" s="61">
        <f t="shared" ref="H277:H280" si="69">F277+G277</f>
        <v>0</v>
      </c>
    </row>
    <row r="278" spans="1:10" x14ac:dyDescent="0.2">
      <c r="A278" s="168"/>
      <c r="B278" s="350" t="s">
        <v>276</v>
      </c>
      <c r="C278" s="169">
        <v>20</v>
      </c>
      <c r="D278" s="12">
        <v>20</v>
      </c>
      <c r="E278" s="68">
        <v>4134</v>
      </c>
      <c r="F278" s="88"/>
      <c r="G278" s="170">
        <v>19</v>
      </c>
      <c r="H278" s="61">
        <f t="shared" si="69"/>
        <v>19</v>
      </c>
    </row>
    <row r="279" spans="1:10" x14ac:dyDescent="0.2">
      <c r="A279" s="116"/>
      <c r="B279" s="14" t="s">
        <v>277</v>
      </c>
      <c r="C279" s="66"/>
      <c r="D279" s="12">
        <v>71</v>
      </c>
      <c r="E279" s="145">
        <v>71075</v>
      </c>
      <c r="F279" s="88">
        <v>53</v>
      </c>
      <c r="G279" s="61"/>
      <c r="H279" s="61">
        <f t="shared" si="69"/>
        <v>53</v>
      </c>
    </row>
    <row r="280" spans="1:10" x14ac:dyDescent="0.2">
      <c r="A280" s="116"/>
      <c r="B280" s="14" t="s">
        <v>102</v>
      </c>
      <c r="C280" s="66"/>
      <c r="D280" s="12">
        <v>2</v>
      </c>
      <c r="E280" s="145">
        <v>1815</v>
      </c>
      <c r="F280" s="88"/>
      <c r="G280" s="61"/>
      <c r="H280" s="61">
        <f t="shared" si="69"/>
        <v>0</v>
      </c>
    </row>
    <row r="281" spans="1:10" x14ac:dyDescent="0.2">
      <c r="A281" s="137"/>
      <c r="B281" s="83"/>
      <c r="C281" s="111"/>
      <c r="D281" s="372"/>
      <c r="E281" s="82"/>
      <c r="F281" s="91"/>
    </row>
    <row r="282" spans="1:10" x14ac:dyDescent="0.2">
      <c r="A282" s="52">
        <v>6171</v>
      </c>
      <c r="B282" s="53" t="s">
        <v>4</v>
      </c>
      <c r="C282" s="54">
        <f t="shared" ref="C282:H282" si="70">SUM(C283:C288)</f>
        <v>27767</v>
      </c>
      <c r="D282" s="368">
        <f t="shared" si="70"/>
        <v>29108.5</v>
      </c>
      <c r="E282" s="72">
        <f t="shared" si="70"/>
        <v>21968978.629999999</v>
      </c>
      <c r="F282" s="73">
        <f t="shared" si="70"/>
        <v>0</v>
      </c>
      <c r="G282" s="54">
        <f t="shared" si="70"/>
        <v>30324</v>
      </c>
      <c r="H282" s="54">
        <f t="shared" si="70"/>
        <v>30324</v>
      </c>
    </row>
    <row r="283" spans="1:10" x14ac:dyDescent="0.2">
      <c r="A283" s="116"/>
      <c r="B283" s="14" t="s">
        <v>270</v>
      </c>
      <c r="C283" s="112">
        <v>19517</v>
      </c>
      <c r="D283" s="307">
        <v>20415</v>
      </c>
      <c r="E283" s="68">
        <v>15590515</v>
      </c>
      <c r="F283" s="63"/>
      <c r="G283" s="61">
        <v>21242</v>
      </c>
      <c r="H283" s="61">
        <f>F283+G283</f>
        <v>21242</v>
      </c>
    </row>
    <row r="284" spans="1:10" x14ac:dyDescent="0.2">
      <c r="A284" s="116"/>
      <c r="B284" s="14" t="s">
        <v>268</v>
      </c>
      <c r="C284" s="112">
        <v>6636</v>
      </c>
      <c r="D284" s="307">
        <v>6941.5</v>
      </c>
      <c r="E284" s="68">
        <v>5311718</v>
      </c>
      <c r="F284" s="63"/>
      <c r="G284" s="61">
        <v>7223</v>
      </c>
      <c r="H284" s="61">
        <f t="shared" ref="H284:H288" si="71">F284+G284</f>
        <v>7223</v>
      </c>
    </row>
    <row r="285" spans="1:10" x14ac:dyDescent="0.2">
      <c r="A285" s="116"/>
      <c r="B285" s="14" t="s">
        <v>271</v>
      </c>
      <c r="C285" s="66">
        <v>390</v>
      </c>
      <c r="D285" s="12">
        <v>408</v>
      </c>
      <c r="E285" s="68">
        <v>72917</v>
      </c>
      <c r="F285" s="76"/>
      <c r="G285" s="67">
        <v>425</v>
      </c>
      <c r="H285" s="61">
        <f t="shared" si="71"/>
        <v>425</v>
      </c>
    </row>
    <row r="286" spans="1:10" x14ac:dyDescent="0.2">
      <c r="A286" s="116"/>
      <c r="B286" s="342" t="s">
        <v>334</v>
      </c>
      <c r="C286" s="66">
        <v>99</v>
      </c>
      <c r="D286" s="12">
        <v>110</v>
      </c>
      <c r="E286" s="68">
        <v>100477</v>
      </c>
      <c r="F286" s="76"/>
      <c r="G286" s="67">
        <v>114</v>
      </c>
      <c r="H286" s="61">
        <f t="shared" si="71"/>
        <v>114</v>
      </c>
    </row>
    <row r="287" spans="1:10" x14ac:dyDescent="0.2">
      <c r="A287" s="116"/>
      <c r="B287" s="14" t="s">
        <v>335</v>
      </c>
      <c r="C287" s="66">
        <v>381</v>
      </c>
      <c r="D287" s="12">
        <v>421</v>
      </c>
      <c r="E287" s="68">
        <v>391498</v>
      </c>
      <c r="F287" s="76"/>
      <c r="G287" s="67">
        <v>508</v>
      </c>
      <c r="H287" s="61">
        <f t="shared" si="71"/>
        <v>508</v>
      </c>
    </row>
    <row r="288" spans="1:10" x14ac:dyDescent="0.2">
      <c r="A288" s="116"/>
      <c r="B288" s="14" t="s">
        <v>336</v>
      </c>
      <c r="C288" s="66">
        <v>744</v>
      </c>
      <c r="D288" s="12">
        <v>813</v>
      </c>
      <c r="E288" s="68">
        <v>501853.63</v>
      </c>
      <c r="F288" s="76"/>
      <c r="G288" s="67">
        <v>812</v>
      </c>
      <c r="H288" s="61">
        <f t="shared" si="71"/>
        <v>812</v>
      </c>
    </row>
    <row r="289" spans="1:10" x14ac:dyDescent="0.2">
      <c r="A289" s="137"/>
      <c r="B289" s="83"/>
      <c r="C289" s="95"/>
      <c r="D289" s="370"/>
      <c r="E289" s="86"/>
      <c r="F289" s="71"/>
      <c r="G289" s="86"/>
      <c r="H289" s="86"/>
    </row>
    <row r="290" spans="1:10" x14ac:dyDescent="0.2">
      <c r="A290" s="52">
        <v>6171</v>
      </c>
      <c r="B290" s="53" t="s">
        <v>166</v>
      </c>
      <c r="C290" s="54">
        <f t="shared" ref="C290:H290" si="72">SUM(C291:C291)</f>
        <v>0</v>
      </c>
      <c r="D290" s="368">
        <f t="shared" si="72"/>
        <v>473.5</v>
      </c>
      <c r="E290" s="72">
        <f t="shared" si="72"/>
        <v>451025</v>
      </c>
      <c r="F290" s="73">
        <f t="shared" si="72"/>
        <v>0</v>
      </c>
      <c r="G290" s="54">
        <f t="shared" si="72"/>
        <v>0</v>
      </c>
      <c r="H290" s="54">
        <f t="shared" si="72"/>
        <v>0</v>
      </c>
    </row>
    <row r="291" spans="1:10" ht="25.5" x14ac:dyDescent="0.2">
      <c r="A291" s="138"/>
      <c r="B291" s="14" t="s">
        <v>337</v>
      </c>
      <c r="C291" s="66"/>
      <c r="D291" s="12">
        <v>473.5</v>
      </c>
      <c r="E291" s="68">
        <v>451025</v>
      </c>
      <c r="F291" s="76"/>
      <c r="G291" s="67"/>
      <c r="H291" s="61">
        <f>F291+G291</f>
        <v>0</v>
      </c>
    </row>
    <row r="292" spans="1:10" x14ac:dyDescent="0.2">
      <c r="A292" s="137"/>
      <c r="B292" s="83"/>
      <c r="C292" s="95"/>
      <c r="D292" s="370"/>
      <c r="E292" s="82"/>
      <c r="F292" s="71"/>
    </row>
    <row r="293" spans="1:10" x14ac:dyDescent="0.2">
      <c r="A293" s="52">
        <v>6171</v>
      </c>
      <c r="B293" s="53" t="s">
        <v>3</v>
      </c>
      <c r="C293" s="54">
        <f t="shared" ref="C293:H293" si="73">SUM(C294:C296)</f>
        <v>200</v>
      </c>
      <c r="D293" s="368">
        <f t="shared" si="73"/>
        <v>6278.5</v>
      </c>
      <c r="E293" s="72">
        <f>SUM(E294:E296)</f>
        <v>5063475.34</v>
      </c>
      <c r="F293" s="73">
        <f t="shared" si="73"/>
        <v>0</v>
      </c>
      <c r="G293" s="73">
        <f t="shared" si="73"/>
        <v>190</v>
      </c>
      <c r="H293" s="73">
        <f t="shared" si="73"/>
        <v>190</v>
      </c>
    </row>
    <row r="294" spans="1:10" x14ac:dyDescent="0.2">
      <c r="A294" s="138"/>
      <c r="B294" s="14" t="s">
        <v>338</v>
      </c>
      <c r="C294" s="66">
        <v>200</v>
      </c>
      <c r="D294" s="12">
        <v>200</v>
      </c>
      <c r="E294" s="68">
        <v>79860</v>
      </c>
      <c r="F294" s="76"/>
      <c r="G294" s="67">
        <v>190</v>
      </c>
      <c r="H294" s="67">
        <f>SUM(F294:G294)</f>
        <v>190</v>
      </c>
    </row>
    <row r="295" spans="1:10" s="2" customFormat="1" ht="25.5" x14ac:dyDescent="0.2">
      <c r="A295" s="309"/>
      <c r="B295" s="14" t="s">
        <v>167</v>
      </c>
      <c r="C295" s="303"/>
      <c r="D295" s="12">
        <v>2873</v>
      </c>
      <c r="E295" s="304">
        <v>1778349.82</v>
      </c>
      <c r="F295" s="305"/>
      <c r="G295" s="12"/>
      <c r="H295" s="12">
        <f>SUM(F295:G295)</f>
        <v>0</v>
      </c>
    </row>
    <row r="296" spans="1:10" x14ac:dyDescent="0.2">
      <c r="A296" s="138"/>
      <c r="B296" s="65" t="s">
        <v>168</v>
      </c>
      <c r="C296" s="66"/>
      <c r="D296" s="12">
        <v>3205.5</v>
      </c>
      <c r="E296" s="68">
        <v>3205265.52</v>
      </c>
      <c r="F296" s="76"/>
      <c r="G296" s="67"/>
      <c r="H296" s="67"/>
    </row>
    <row r="297" spans="1:10" x14ac:dyDescent="0.2">
      <c r="A297" s="137"/>
      <c r="B297" s="83"/>
      <c r="C297" s="111"/>
      <c r="D297" s="372"/>
      <c r="E297" s="171"/>
      <c r="F297" s="105"/>
    </row>
    <row r="298" spans="1:10" x14ac:dyDescent="0.2">
      <c r="A298" s="52">
        <v>6171</v>
      </c>
      <c r="B298" s="53" t="s">
        <v>118</v>
      </c>
      <c r="C298" s="54">
        <f>SUM(C299:C303)</f>
        <v>920</v>
      </c>
      <c r="D298" s="368">
        <f>SUM(D299:D303)</f>
        <v>950</v>
      </c>
      <c r="E298" s="72">
        <f>SUM(E299:E303)</f>
        <v>557052.01</v>
      </c>
      <c r="F298" s="73">
        <f>SUM(F299:F299)</f>
        <v>0</v>
      </c>
      <c r="G298" s="54">
        <f>SUM(G299)</f>
        <v>935</v>
      </c>
      <c r="H298" s="54">
        <f>SUM(H299)</f>
        <v>935</v>
      </c>
    </row>
    <row r="299" spans="1:10" s="174" customFormat="1" x14ac:dyDescent="0.2">
      <c r="A299" s="172"/>
      <c r="B299" s="342" t="s">
        <v>374</v>
      </c>
      <c r="C299" s="66"/>
      <c r="D299" s="12"/>
      <c r="E299" s="68"/>
      <c r="F299" s="76"/>
      <c r="G299" s="67">
        <v>935</v>
      </c>
      <c r="H299" s="67">
        <f>F299+G299</f>
        <v>935</v>
      </c>
      <c r="I299" s="173"/>
      <c r="J299" s="173"/>
    </row>
    <row r="300" spans="1:10" s="174" customFormat="1" x14ac:dyDescent="0.2">
      <c r="A300" s="172"/>
      <c r="B300" s="342" t="s">
        <v>376</v>
      </c>
      <c r="C300" s="66">
        <v>50</v>
      </c>
      <c r="D300" s="12">
        <v>50</v>
      </c>
      <c r="E300" s="68">
        <v>15896.4</v>
      </c>
      <c r="F300" s="76"/>
      <c r="G300" s="67"/>
      <c r="H300" s="67">
        <f t="shared" ref="H300:H303" si="74">F300+G300</f>
        <v>0</v>
      </c>
      <c r="I300" s="173"/>
      <c r="J300" s="173"/>
    </row>
    <row r="301" spans="1:10" s="174" customFormat="1" x14ac:dyDescent="0.2">
      <c r="A301" s="172"/>
      <c r="B301" s="342" t="s">
        <v>377</v>
      </c>
      <c r="C301" s="66">
        <v>520</v>
      </c>
      <c r="D301" s="12">
        <v>550</v>
      </c>
      <c r="E301" s="68">
        <v>393070</v>
      </c>
      <c r="F301" s="76"/>
      <c r="G301" s="67"/>
      <c r="H301" s="67">
        <f t="shared" si="74"/>
        <v>0</v>
      </c>
      <c r="I301" s="173"/>
      <c r="J301" s="173"/>
    </row>
    <row r="302" spans="1:10" s="174" customFormat="1" x14ac:dyDescent="0.2">
      <c r="A302" s="172"/>
      <c r="B302" s="342" t="s">
        <v>379</v>
      </c>
      <c r="C302" s="66">
        <v>200</v>
      </c>
      <c r="D302" s="12">
        <v>200</v>
      </c>
      <c r="E302" s="68">
        <v>63924.11</v>
      </c>
      <c r="F302" s="76"/>
      <c r="G302" s="67"/>
      <c r="H302" s="67">
        <f t="shared" si="74"/>
        <v>0</v>
      </c>
      <c r="I302" s="173"/>
      <c r="J302" s="173"/>
    </row>
    <row r="303" spans="1:10" s="174" customFormat="1" x14ac:dyDescent="0.2">
      <c r="A303" s="172"/>
      <c r="B303" s="342" t="s">
        <v>378</v>
      </c>
      <c r="C303" s="66">
        <v>150</v>
      </c>
      <c r="D303" s="12">
        <v>150</v>
      </c>
      <c r="E303" s="68">
        <v>84161.5</v>
      </c>
      <c r="F303" s="76"/>
      <c r="G303" s="67"/>
      <c r="H303" s="67">
        <f t="shared" si="74"/>
        <v>0</v>
      </c>
      <c r="I303" s="173"/>
      <c r="J303" s="173"/>
    </row>
    <row r="304" spans="1:10" x14ac:dyDescent="0.2">
      <c r="A304" s="137"/>
      <c r="B304" s="83"/>
      <c r="C304" s="95"/>
      <c r="D304" s="370"/>
      <c r="E304" s="118"/>
      <c r="F304" s="86"/>
    </row>
    <row r="305" spans="1:10" s="25" customFormat="1" x14ac:dyDescent="0.2">
      <c r="A305" s="52">
        <v>6171</v>
      </c>
      <c r="B305" s="53" t="s">
        <v>13</v>
      </c>
      <c r="C305" s="54">
        <f t="shared" ref="C305:H305" si="75">SUM(C306:C308)</f>
        <v>145</v>
      </c>
      <c r="D305" s="368">
        <f t="shared" si="75"/>
        <v>180</v>
      </c>
      <c r="E305" s="55">
        <f t="shared" si="75"/>
        <v>71647</v>
      </c>
      <c r="F305" s="56">
        <f t="shared" si="75"/>
        <v>0</v>
      </c>
      <c r="G305" s="54">
        <f t="shared" si="75"/>
        <v>670</v>
      </c>
      <c r="H305" s="54">
        <f t="shared" si="75"/>
        <v>670</v>
      </c>
      <c r="I305" s="27"/>
      <c r="J305" s="175"/>
    </row>
    <row r="306" spans="1:10" x14ac:dyDescent="0.2">
      <c r="A306" s="64"/>
      <c r="B306" s="14" t="s">
        <v>350</v>
      </c>
      <c r="C306" s="66">
        <v>15</v>
      </c>
      <c r="D306" s="12">
        <v>15</v>
      </c>
      <c r="E306" s="68">
        <v>11547</v>
      </c>
      <c r="F306" s="76"/>
      <c r="G306" s="67">
        <v>15</v>
      </c>
      <c r="H306" s="67">
        <f>F306+G306</f>
        <v>15</v>
      </c>
    </row>
    <row r="307" spans="1:10" x14ac:dyDescent="0.2">
      <c r="A307" s="64"/>
      <c r="B307" s="14" t="s">
        <v>351</v>
      </c>
      <c r="C307" s="66">
        <v>15</v>
      </c>
      <c r="D307" s="12">
        <v>15</v>
      </c>
      <c r="E307" s="68">
        <v>3500</v>
      </c>
      <c r="F307" s="76"/>
      <c r="G307" s="67">
        <v>15</v>
      </c>
      <c r="H307" s="67">
        <f t="shared" ref="H307:H308" si="76">F307+G307</f>
        <v>15</v>
      </c>
    </row>
    <row r="308" spans="1:10" x14ac:dyDescent="0.2">
      <c r="A308" s="64"/>
      <c r="B308" s="14" t="s">
        <v>352</v>
      </c>
      <c r="C308" s="66">
        <v>115</v>
      </c>
      <c r="D308" s="12">
        <v>150</v>
      </c>
      <c r="E308" s="68">
        <v>56600</v>
      </c>
      <c r="F308" s="76"/>
      <c r="G308" s="67">
        <v>640</v>
      </c>
      <c r="H308" s="67">
        <f t="shared" si="76"/>
        <v>640</v>
      </c>
    </row>
    <row r="309" spans="1:10" x14ac:dyDescent="0.2">
      <c r="A309" s="82"/>
      <c r="B309" s="83"/>
      <c r="C309" s="111"/>
      <c r="D309" s="372"/>
      <c r="E309" s="82"/>
      <c r="F309" s="71"/>
    </row>
    <row r="310" spans="1:10" x14ac:dyDescent="0.2">
      <c r="A310" s="52">
        <v>6171</v>
      </c>
      <c r="B310" s="53" t="s">
        <v>28</v>
      </c>
      <c r="C310" s="54">
        <f t="shared" ref="C310:H310" si="77">SUM(C311:C313)</f>
        <v>558</v>
      </c>
      <c r="D310" s="368">
        <f t="shared" si="77"/>
        <v>617</v>
      </c>
      <c r="E310" s="72">
        <f t="shared" si="77"/>
        <v>305191.46999999997</v>
      </c>
      <c r="F310" s="73">
        <f t="shared" si="77"/>
        <v>0</v>
      </c>
      <c r="G310" s="54">
        <f t="shared" si="77"/>
        <v>623</v>
      </c>
      <c r="H310" s="54">
        <f t="shared" si="77"/>
        <v>623</v>
      </c>
    </row>
    <row r="311" spans="1:10" x14ac:dyDescent="0.2">
      <c r="A311" s="116"/>
      <c r="B311" s="65" t="s">
        <v>27</v>
      </c>
      <c r="C311" s="112">
        <v>242.5</v>
      </c>
      <c r="D311" s="307">
        <v>242.5</v>
      </c>
      <c r="E311" s="68">
        <v>112187</v>
      </c>
      <c r="F311" s="63"/>
      <c r="G311" s="61">
        <v>271</v>
      </c>
      <c r="H311" s="61">
        <f>F311+G311</f>
        <v>271</v>
      </c>
      <c r="I311" s="362"/>
    </row>
    <row r="312" spans="1:10" x14ac:dyDescent="0.2">
      <c r="A312" s="116"/>
      <c r="B312" s="65" t="s">
        <v>122</v>
      </c>
      <c r="C312" s="112">
        <v>315.5</v>
      </c>
      <c r="D312" s="307">
        <v>315.5</v>
      </c>
      <c r="E312" s="68">
        <v>193004.47</v>
      </c>
      <c r="F312" s="63"/>
      <c r="G312" s="61">
        <v>352</v>
      </c>
      <c r="H312" s="61">
        <f t="shared" ref="H312:H313" si="78">F312+G312</f>
        <v>352</v>
      </c>
      <c r="I312" s="362"/>
    </row>
    <row r="313" spans="1:10" x14ac:dyDescent="0.2">
      <c r="A313" s="116"/>
      <c r="B313" s="65" t="s">
        <v>173</v>
      </c>
      <c r="C313" s="112"/>
      <c r="D313" s="307">
        <v>59</v>
      </c>
      <c r="E313" s="68">
        <v>0</v>
      </c>
      <c r="F313" s="63"/>
      <c r="G313" s="61"/>
      <c r="H313" s="61">
        <f t="shared" si="78"/>
        <v>0</v>
      </c>
    </row>
    <row r="314" spans="1:10" x14ac:dyDescent="0.2">
      <c r="A314" s="137"/>
      <c r="B314" s="83"/>
      <c r="C314" s="111"/>
      <c r="D314" s="372"/>
      <c r="E314" s="395"/>
      <c r="F314" s="105"/>
    </row>
    <row r="315" spans="1:10" x14ac:dyDescent="0.2">
      <c r="A315" s="52">
        <v>6171</v>
      </c>
      <c r="B315" s="336" t="s">
        <v>227</v>
      </c>
      <c r="C315" s="54">
        <f t="shared" ref="C315:F315" si="79">SUM(C317:C318)</f>
        <v>100</v>
      </c>
      <c r="D315" s="368">
        <f t="shared" si="79"/>
        <v>100</v>
      </c>
      <c r="E315" s="72">
        <f t="shared" si="79"/>
        <v>16532</v>
      </c>
      <c r="F315" s="73">
        <f t="shared" si="79"/>
        <v>0</v>
      </c>
      <c r="G315" s="54">
        <f>SUM(G316:G318)</f>
        <v>95</v>
      </c>
      <c r="H315" s="54">
        <f>SUM(H316:H318)</f>
        <v>95</v>
      </c>
      <c r="I315" s="176"/>
    </row>
    <row r="316" spans="1:10" s="402" customFormat="1" x14ac:dyDescent="0.2">
      <c r="A316" s="346"/>
      <c r="B316" s="342" t="s">
        <v>416</v>
      </c>
      <c r="C316" s="307"/>
      <c r="D316" s="307"/>
      <c r="E316" s="347"/>
      <c r="F316" s="308"/>
      <c r="G316" s="307">
        <v>95</v>
      </c>
      <c r="H316" s="307">
        <f>F316+G316</f>
        <v>95</v>
      </c>
      <c r="I316" s="401"/>
      <c r="J316" s="173"/>
    </row>
    <row r="317" spans="1:10" x14ac:dyDescent="0.2">
      <c r="A317" s="116"/>
      <c r="B317" s="14" t="s">
        <v>339</v>
      </c>
      <c r="C317" s="66">
        <v>50</v>
      </c>
      <c r="D317" s="12">
        <v>50</v>
      </c>
      <c r="E317" s="68">
        <v>16532</v>
      </c>
      <c r="F317" s="76"/>
      <c r="G317" s="67"/>
      <c r="H317" s="67">
        <f>F317+G317</f>
        <v>0</v>
      </c>
    </row>
    <row r="318" spans="1:10" x14ac:dyDescent="0.2">
      <c r="A318" s="116"/>
      <c r="B318" s="14" t="s">
        <v>340</v>
      </c>
      <c r="C318" s="66">
        <v>50</v>
      </c>
      <c r="D318" s="12">
        <v>50</v>
      </c>
      <c r="E318" s="68">
        <v>0</v>
      </c>
      <c r="F318" s="76"/>
      <c r="G318" s="67"/>
      <c r="H318" s="67">
        <f>F318+G318</f>
        <v>0</v>
      </c>
    </row>
    <row r="319" spans="1:10" x14ac:dyDescent="0.2">
      <c r="A319" s="137"/>
      <c r="B319" s="83"/>
      <c r="C319" s="111"/>
      <c r="D319" s="372"/>
      <c r="E319" s="82"/>
      <c r="F319" s="71"/>
    </row>
    <row r="320" spans="1:10" x14ac:dyDescent="0.2">
      <c r="A320" s="52">
        <v>6310</v>
      </c>
      <c r="B320" s="53" t="s">
        <v>50</v>
      </c>
      <c r="C320" s="54">
        <f t="shared" ref="C320:F320" si="80">SUM(C322:C327)</f>
        <v>214</v>
      </c>
      <c r="D320" s="368">
        <f t="shared" si="80"/>
        <v>214</v>
      </c>
      <c r="E320" s="55">
        <f t="shared" si="80"/>
        <v>194090.02000000002</v>
      </c>
      <c r="F320" s="56">
        <f t="shared" si="80"/>
        <v>0</v>
      </c>
      <c r="G320" s="54">
        <f>SUM(G321:G327)</f>
        <v>235</v>
      </c>
      <c r="H320" s="54">
        <f>SUM(H321:H327)</f>
        <v>235</v>
      </c>
    </row>
    <row r="321" spans="1:10" s="402" customFormat="1" x14ac:dyDescent="0.2">
      <c r="A321" s="346"/>
      <c r="B321" s="342" t="s">
        <v>414</v>
      </c>
      <c r="C321" s="307"/>
      <c r="D321" s="307"/>
      <c r="E321" s="403"/>
      <c r="F321" s="405"/>
      <c r="G321" s="307">
        <v>231</v>
      </c>
      <c r="H321" s="307">
        <f>F321+G321</f>
        <v>231</v>
      </c>
      <c r="I321" s="173"/>
      <c r="J321" s="173"/>
    </row>
    <row r="322" spans="1:10" x14ac:dyDescent="0.2">
      <c r="A322" s="138"/>
      <c r="B322" s="14" t="s">
        <v>341</v>
      </c>
      <c r="C322" s="112">
        <v>80</v>
      </c>
      <c r="D322" s="307">
        <v>80</v>
      </c>
      <c r="E322" s="68">
        <v>85756.07</v>
      </c>
      <c r="F322" s="76"/>
      <c r="G322" s="67"/>
      <c r="H322" s="61">
        <f>F322+G322</f>
        <v>0</v>
      </c>
    </row>
    <row r="323" spans="1:10" x14ac:dyDescent="0.2">
      <c r="A323" s="138"/>
      <c r="B323" s="14" t="s">
        <v>342</v>
      </c>
      <c r="C323" s="66">
        <v>80</v>
      </c>
      <c r="D323" s="12">
        <v>80</v>
      </c>
      <c r="E323" s="68">
        <v>76357.25</v>
      </c>
      <c r="F323" s="76"/>
      <c r="G323" s="67"/>
      <c r="H323" s="61">
        <f t="shared" ref="H323:H327" si="81">F323+G323</f>
        <v>0</v>
      </c>
    </row>
    <row r="324" spans="1:10" x14ac:dyDescent="0.2">
      <c r="A324" s="138"/>
      <c r="B324" s="14" t="s">
        <v>343</v>
      </c>
      <c r="C324" s="66">
        <v>50</v>
      </c>
      <c r="D324" s="12">
        <v>50</v>
      </c>
      <c r="E324" s="68">
        <v>29493.7</v>
      </c>
      <c r="F324" s="76"/>
      <c r="G324" s="67"/>
      <c r="H324" s="61">
        <f t="shared" si="81"/>
        <v>0</v>
      </c>
    </row>
    <row r="325" spans="1:10" x14ac:dyDescent="0.2">
      <c r="A325" s="138"/>
      <c r="B325" s="14" t="s">
        <v>415</v>
      </c>
      <c r="C325" s="66"/>
      <c r="D325" s="12"/>
      <c r="E325" s="68"/>
      <c r="F325" s="76"/>
      <c r="G325" s="67">
        <v>4</v>
      </c>
      <c r="H325" s="61">
        <f>F325+G325</f>
        <v>4</v>
      </c>
    </row>
    <row r="326" spans="1:10" x14ac:dyDescent="0.2">
      <c r="A326" s="138"/>
      <c r="B326" s="14" t="s">
        <v>344</v>
      </c>
      <c r="C326" s="66">
        <v>3</v>
      </c>
      <c r="D326" s="12">
        <v>3</v>
      </c>
      <c r="E326" s="68">
        <v>2483</v>
      </c>
      <c r="F326" s="76"/>
      <c r="G326" s="67"/>
      <c r="H326" s="61">
        <f t="shared" si="81"/>
        <v>0</v>
      </c>
    </row>
    <row r="327" spans="1:10" x14ac:dyDescent="0.2">
      <c r="A327" s="138"/>
      <c r="B327" s="14" t="s">
        <v>345</v>
      </c>
      <c r="C327" s="66">
        <v>1</v>
      </c>
      <c r="D327" s="12">
        <v>1</v>
      </c>
      <c r="E327" s="68">
        <v>0</v>
      </c>
      <c r="F327" s="76"/>
      <c r="G327" s="67"/>
      <c r="H327" s="61">
        <f t="shared" si="81"/>
        <v>0</v>
      </c>
    </row>
    <row r="328" spans="1:10" x14ac:dyDescent="0.2">
      <c r="A328" s="177"/>
      <c r="B328" s="131"/>
      <c r="C328" s="111"/>
      <c r="D328" s="372"/>
      <c r="E328" s="82"/>
      <c r="F328" s="71"/>
    </row>
    <row r="329" spans="1:10" x14ac:dyDescent="0.2">
      <c r="A329" s="52">
        <v>6320</v>
      </c>
      <c r="B329" s="53" t="s">
        <v>87</v>
      </c>
      <c r="C329" s="124">
        <v>735</v>
      </c>
      <c r="D329" s="374">
        <v>735</v>
      </c>
      <c r="E329" s="152">
        <v>533785</v>
      </c>
      <c r="F329" s="178"/>
      <c r="G329" s="151">
        <v>745</v>
      </c>
      <c r="H329" s="151">
        <f>F329+G329</f>
        <v>745</v>
      </c>
    </row>
    <row r="330" spans="1:10" x14ac:dyDescent="0.2">
      <c r="A330" s="177"/>
      <c r="B330" s="131"/>
      <c r="C330" s="111"/>
      <c r="D330" s="372"/>
      <c r="E330" s="82"/>
      <c r="F330" s="71"/>
    </row>
    <row r="331" spans="1:10" x14ac:dyDescent="0.2">
      <c r="A331" s="52">
        <v>6399</v>
      </c>
      <c r="B331" s="53" t="s">
        <v>47</v>
      </c>
      <c r="C331" s="54">
        <f>SUM(C332:C333)</f>
        <v>1000</v>
      </c>
      <c r="D331" s="368">
        <f>SUM(D332:D333)</f>
        <v>1571</v>
      </c>
      <c r="E331" s="55">
        <f>SUM(E332:E333)</f>
        <v>701397</v>
      </c>
      <c r="F331" s="56">
        <f>SUM(F332:F332)</f>
        <v>0</v>
      </c>
      <c r="G331" s="54">
        <f>SUM(G332:G332)</f>
        <v>1000</v>
      </c>
      <c r="H331" s="54">
        <f>SUM(H332:H332)</f>
        <v>1000</v>
      </c>
    </row>
    <row r="332" spans="1:10" x14ac:dyDescent="0.2">
      <c r="A332" s="138"/>
      <c r="B332" s="14" t="s">
        <v>346</v>
      </c>
      <c r="C332" s="66">
        <v>1000</v>
      </c>
      <c r="D332" s="12">
        <v>1000</v>
      </c>
      <c r="E332" s="68">
        <v>130257</v>
      </c>
      <c r="F332" s="76"/>
      <c r="G332" s="67">
        <v>1000</v>
      </c>
      <c r="H332" s="67">
        <f>F332+G332</f>
        <v>1000</v>
      </c>
    </row>
    <row r="333" spans="1:10" x14ac:dyDescent="0.2">
      <c r="A333" s="138"/>
      <c r="B333" s="14" t="s">
        <v>72</v>
      </c>
      <c r="C333" s="66"/>
      <c r="D333" s="12">
        <v>571</v>
      </c>
      <c r="E333" s="145">
        <v>571140</v>
      </c>
      <c r="F333" s="88"/>
      <c r="G333" s="67"/>
      <c r="H333" s="67"/>
    </row>
    <row r="334" spans="1:10" x14ac:dyDescent="0.2">
      <c r="A334" s="177"/>
      <c r="B334" s="131"/>
      <c r="C334" s="111"/>
      <c r="D334" s="372"/>
      <c r="E334" s="118"/>
      <c r="F334" s="105"/>
    </row>
    <row r="335" spans="1:10" x14ac:dyDescent="0.2">
      <c r="A335" s="52">
        <v>6402</v>
      </c>
      <c r="B335" s="53" t="s">
        <v>174</v>
      </c>
      <c r="C335" s="54">
        <f t="shared" ref="C335:H335" si="82">SUM(C336:C337)</f>
        <v>0</v>
      </c>
      <c r="D335" s="368">
        <f t="shared" si="82"/>
        <v>66</v>
      </c>
      <c r="E335" s="72">
        <f t="shared" si="82"/>
        <v>65666.600000000006</v>
      </c>
      <c r="F335" s="73">
        <f t="shared" si="82"/>
        <v>0</v>
      </c>
      <c r="G335" s="54">
        <f t="shared" si="82"/>
        <v>0</v>
      </c>
      <c r="H335" s="54">
        <f t="shared" si="82"/>
        <v>0</v>
      </c>
      <c r="I335" s="176"/>
    </row>
    <row r="336" spans="1:10" x14ac:dyDescent="0.2">
      <c r="A336" s="116"/>
      <c r="B336" s="14" t="s">
        <v>347</v>
      </c>
      <c r="C336" s="66"/>
      <c r="D336" s="12">
        <v>40.5</v>
      </c>
      <c r="E336" s="68">
        <v>40179</v>
      </c>
      <c r="F336" s="76"/>
      <c r="G336" s="67"/>
      <c r="H336" s="67"/>
    </row>
    <row r="337" spans="1:12" x14ac:dyDescent="0.2">
      <c r="A337" s="116"/>
      <c r="B337" s="14" t="s">
        <v>348</v>
      </c>
      <c r="C337" s="66"/>
      <c r="D337" s="12">
        <v>25.5</v>
      </c>
      <c r="E337" s="68">
        <v>25487.599999999999</v>
      </c>
      <c r="F337" s="76"/>
      <c r="G337" s="67"/>
      <c r="H337" s="67"/>
    </row>
    <row r="338" spans="1:12" x14ac:dyDescent="0.2">
      <c r="A338" s="137"/>
      <c r="B338" s="83"/>
      <c r="C338" s="95"/>
      <c r="D338" s="370"/>
      <c r="E338" s="86"/>
      <c r="F338" s="86"/>
      <c r="G338" s="86"/>
      <c r="H338" s="86"/>
    </row>
    <row r="339" spans="1:12" x14ac:dyDescent="0.2">
      <c r="A339" s="52">
        <v>6409</v>
      </c>
      <c r="B339" s="53" t="s">
        <v>175</v>
      </c>
      <c r="C339" s="54">
        <f>SUM(C340:C340)</f>
        <v>0</v>
      </c>
      <c r="D339" s="368">
        <f>SUM(D340:D340)</f>
        <v>0</v>
      </c>
      <c r="E339" s="55">
        <f>SUM(E340:E340)</f>
        <v>2150</v>
      </c>
      <c r="F339" s="56">
        <f>SUM(F340)</f>
        <v>0</v>
      </c>
      <c r="G339" s="56">
        <f t="shared" ref="G339:H339" si="83">SUM(G340)</f>
        <v>0</v>
      </c>
      <c r="H339" s="56">
        <f t="shared" si="83"/>
        <v>0</v>
      </c>
      <c r="I339" s="176"/>
    </row>
    <row r="340" spans="1:12" x14ac:dyDescent="0.2">
      <c r="A340" s="116"/>
      <c r="B340" s="65" t="s">
        <v>197</v>
      </c>
      <c r="C340" s="66"/>
      <c r="D340" s="12"/>
      <c r="E340" s="145">
        <v>2150</v>
      </c>
      <c r="F340" s="88"/>
      <c r="G340" s="67"/>
      <c r="H340" s="67"/>
    </row>
    <row r="341" spans="1:12" x14ac:dyDescent="0.2">
      <c r="A341" s="177"/>
      <c r="B341" s="131"/>
      <c r="C341" s="111"/>
      <c r="D341" s="372"/>
      <c r="E341" s="82"/>
      <c r="F341" s="71"/>
    </row>
    <row r="342" spans="1:12" s="48" customFormat="1" x14ac:dyDescent="0.2">
      <c r="A342" s="179"/>
      <c r="B342" s="356" t="s">
        <v>349</v>
      </c>
      <c r="C342" s="124">
        <v>17058</v>
      </c>
      <c r="D342" s="374">
        <v>678</v>
      </c>
      <c r="E342" s="124"/>
      <c r="F342" s="126"/>
      <c r="G342" s="151">
        <v>7012</v>
      </c>
      <c r="H342" s="151">
        <f>F342+G342</f>
        <v>7012</v>
      </c>
      <c r="I342" s="51"/>
      <c r="J342" s="51"/>
    </row>
    <row r="343" spans="1:12" s="40" customFormat="1" x14ac:dyDescent="0.2">
      <c r="A343" s="23"/>
      <c r="B343" s="69"/>
      <c r="C343" s="111"/>
      <c r="D343" s="372"/>
      <c r="E343" s="79"/>
      <c r="F343" s="105"/>
      <c r="I343" s="39"/>
      <c r="J343" s="39"/>
      <c r="L343" s="70"/>
    </row>
    <row r="344" spans="1:12" x14ac:dyDescent="0.2">
      <c r="A344" s="180" t="s">
        <v>89</v>
      </c>
      <c r="B344" s="181"/>
      <c r="C344" s="182">
        <f>C342+C331+C329+C320+C315+C310+C305+C293+C282+C275+C264+C257+C249+C246+C243+C239+C207+C196+C183+C172+C166+C163+C160+C155+C147+C141+C133+C129+C127+C125+C121+C108+C99+C94+C86+C83+C72+C60+C55+C48+C40+C26+C20+C15+C11+C298+C115+C290+C236+C233+C230+C226+C222+C218+C213+C201+C180+C45+C335+C339+C272+C204+C118</f>
        <v>236878</v>
      </c>
      <c r="D344" s="182">
        <f>D342+D331+D329+D320+D315+D310+D305+D293+D282+D275+D264+D257+D249+D246+D243+D239+D207+D196+D183+D172+D166+D163+D160+D155+D147+D141+D133+D129+D127+D125+D121+D108+D99+D94+D86+D83+D72+D60+D55+D48+D40+D26+D20+D15+D11+D298+D115+D290+D236+D233+D230+D226+D222+D218+D213+D201+D180+D45+D335+D339+D272+D204+D118+D269</f>
        <v>264494</v>
      </c>
      <c r="E344" s="392">
        <f>E342+E331+E329+E320+E315+E310+E305+E293+E282+E275+E264+E257+E249+E246+E243+E239+E207+E196+E183+E172+E166+E163+E160+E155+E147+E141+E133+E129+E127+E125+E121+E108+E99+E94+E86+E83+E72+E60+E55+E48+E40+E26+E20+E15+E11+E298+E115+E290+E236+E233+E230+E226+E222+E218+E213+E201+E180+E45+E335+E339+E272+E204+E118+E269</f>
        <v>155738778.26999995</v>
      </c>
      <c r="F344" s="393">
        <f>F342+F331+F329+F320+F315+F310+F305+F293+F282+F275+F264+F257+F249+F246+F243+F239+F207+F196+F183+F172+F166+F163+F160+F155+F147+F141+F133+F129+F127+F125+F121+F108+F99+F94+F86+F83+F72+F60+F55+F48+F40+F26+F20+F15+F11+F298+F115+F290+F236+F233+F230+F226+F222+F218+F213+F201+F180+F45+F335+F339+F272+F204+F118+F269</f>
        <v>39172</v>
      </c>
      <c r="G344" s="182">
        <f>G342+G331+G329+G320+G315+G310+G305+G293+G282+G275+G264+G257+G249+G246+G243+G239+G207+G196+G183+G172+G166+G163+G160+G155+G147+G141+G133+G129+G127+G125+G121+G108+G99+G94+G86+G83+G72+G60+G55+G48+G40+G26+G20+G15+G11+G298+G115+G290+G236+G233+G230+G226+G222+G218+G213+G201+G180+G45+G335+G339+G272+G204+G118+G269</f>
        <v>142196</v>
      </c>
      <c r="H344" s="182">
        <f>H342+H331+H329+H320+H315+H310+H305+H293+H282+H275+H264+H257+H249+H246+H243+H239+H207+H196+H183+H172+H166+H163+H160+H155+H147+H141+H133+H129+H127+H125+H121+H108+H99+H94+H86+H83+H72+H60+H55+H48+H40+H26+H20+H15+H11+H298+H115+H290+H236+H233+H230+H226+H222+H218+H213+H201+H180+H45+H335+H339+H272+H204+H118+H269</f>
        <v>181368</v>
      </c>
    </row>
    <row r="345" spans="1:12" s="174" customFormat="1" x14ac:dyDescent="0.2">
      <c r="A345" s="183"/>
      <c r="B345" s="184"/>
      <c r="C345" s="185" t="s">
        <v>94</v>
      </c>
      <c r="D345" s="380" t="s">
        <v>94</v>
      </c>
      <c r="E345" s="186" t="s">
        <v>94</v>
      </c>
      <c r="F345" s="187" t="s">
        <v>94</v>
      </c>
      <c r="G345" s="186" t="s">
        <v>94</v>
      </c>
      <c r="H345" s="186" t="s">
        <v>94</v>
      </c>
      <c r="I345" s="173"/>
      <c r="J345" s="173"/>
    </row>
    <row r="346" spans="1:12" s="174" customFormat="1" x14ac:dyDescent="0.2">
      <c r="A346" s="183"/>
      <c r="B346" s="184"/>
      <c r="C346" s="185">
        <v>236878</v>
      </c>
      <c r="D346" s="380">
        <v>264494</v>
      </c>
      <c r="E346" s="186">
        <v>155738778.27000001</v>
      </c>
      <c r="F346" s="188">
        <v>39172</v>
      </c>
      <c r="G346" s="186">
        <v>142196</v>
      </c>
      <c r="H346" s="186">
        <f>F344+G344</f>
        <v>181368</v>
      </c>
      <c r="I346" s="173"/>
      <c r="J346" s="173"/>
    </row>
    <row r="347" spans="1:12" s="174" customFormat="1" x14ac:dyDescent="0.2">
      <c r="A347" s="183"/>
      <c r="B347" s="184"/>
      <c r="C347" s="185"/>
      <c r="D347" s="380"/>
      <c r="E347" s="186"/>
      <c r="F347" s="188"/>
      <c r="G347" s="186"/>
      <c r="H347" s="186"/>
      <c r="I347" s="173"/>
      <c r="J347" s="173"/>
    </row>
    <row r="348" spans="1:12" s="174" customFormat="1" x14ac:dyDescent="0.2">
      <c r="A348" s="183"/>
      <c r="B348" s="184"/>
      <c r="C348" s="185"/>
      <c r="D348" s="380"/>
      <c r="E348" s="186"/>
      <c r="F348" s="188"/>
      <c r="G348" s="186"/>
      <c r="H348" s="296"/>
      <c r="I348" s="173"/>
      <c r="J348" s="173"/>
    </row>
    <row r="352" spans="1:12" x14ac:dyDescent="0.2">
      <c r="A352" s="25"/>
    </row>
    <row r="354" spans="1:2" x14ac:dyDescent="0.2">
      <c r="A354" s="25"/>
      <c r="B354" s="189"/>
    </row>
  </sheetData>
  <mergeCells count="5">
    <mergeCell ref="F6:H6"/>
    <mergeCell ref="C8:E8"/>
    <mergeCell ref="F8:F9"/>
    <mergeCell ref="G8:G9"/>
    <mergeCell ref="H8:H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fitToHeight="0" orientation="landscape" r:id="rId1"/>
  <headerFooter alignWithMargins="0">
    <oddFooter>&amp;C&amp;F&amp;Rstránka &amp;P</oddFooter>
  </headerFooter>
  <rowBreaks count="3" manualBreakCount="3">
    <brk id="212" max="7" man="1"/>
    <brk id="245" max="7" man="1"/>
    <brk id="3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zoomScale="110" zoomScaleNormal="110" workbookViewId="0"/>
  </sheetViews>
  <sheetFormatPr defaultRowHeight="12.75" x14ac:dyDescent="0.2"/>
  <cols>
    <col min="1" max="1" width="8.140625" style="2" customWidth="1"/>
    <col min="2" max="2" width="56.140625" style="2" customWidth="1"/>
    <col min="3" max="3" width="21.85546875" style="2" customWidth="1"/>
    <col min="4" max="16384" width="9.140625" style="2"/>
  </cols>
  <sheetData>
    <row r="1" spans="1:4" x14ac:dyDescent="0.2">
      <c r="A1" s="3" t="s">
        <v>136</v>
      </c>
    </row>
    <row r="2" spans="1:4" ht="18.75" x14ac:dyDescent="0.3">
      <c r="A2" s="1" t="s">
        <v>369</v>
      </c>
    </row>
    <row r="3" spans="1:4" x14ac:dyDescent="0.2">
      <c r="C3" s="6"/>
    </row>
    <row r="4" spans="1:4" x14ac:dyDescent="0.2">
      <c r="A4" s="7"/>
      <c r="B4" s="7"/>
      <c r="C4" s="20" t="s">
        <v>1</v>
      </c>
    </row>
    <row r="5" spans="1:4" ht="22.5" x14ac:dyDescent="0.2">
      <c r="A5" s="8" t="s">
        <v>42</v>
      </c>
      <c r="B5" s="8" t="s">
        <v>43</v>
      </c>
      <c r="C5" s="11" t="s">
        <v>425</v>
      </c>
    </row>
    <row r="6" spans="1:4" x14ac:dyDescent="0.2">
      <c r="A6" s="7"/>
      <c r="B6" s="7"/>
    </row>
    <row r="7" spans="1:4" x14ac:dyDescent="0.2">
      <c r="A7" s="5" t="s">
        <v>99</v>
      </c>
    </row>
    <row r="8" spans="1:4" x14ac:dyDescent="0.2">
      <c r="B8" s="15"/>
    </row>
    <row r="9" spans="1:4" x14ac:dyDescent="0.2">
      <c r="A9" s="16">
        <v>8115</v>
      </c>
      <c r="B9" s="17" t="s">
        <v>25</v>
      </c>
      <c r="C9" s="12">
        <v>0</v>
      </c>
      <c r="D9" s="322"/>
    </row>
    <row r="10" spans="1:4" x14ac:dyDescent="0.2">
      <c r="A10" s="16">
        <v>8123</v>
      </c>
      <c r="B10" s="17" t="s">
        <v>132</v>
      </c>
      <c r="C10" s="12">
        <v>5000</v>
      </c>
      <c r="D10" s="322"/>
    </row>
    <row r="11" spans="1:4" x14ac:dyDescent="0.2">
      <c r="A11" s="18">
        <v>8124</v>
      </c>
      <c r="B11" s="19" t="s">
        <v>71</v>
      </c>
      <c r="C11" s="12">
        <v>-715</v>
      </c>
      <c r="D11" s="322"/>
    </row>
    <row r="12" spans="1:4" x14ac:dyDescent="0.2">
      <c r="A12" s="18">
        <v>8124</v>
      </c>
      <c r="B12" s="19" t="s">
        <v>69</v>
      </c>
      <c r="C12" s="12">
        <v>-1980</v>
      </c>
      <c r="D12" s="322"/>
    </row>
    <row r="13" spans="1:4" x14ac:dyDescent="0.2">
      <c r="A13" s="18">
        <v>8124</v>
      </c>
      <c r="B13" s="19" t="s">
        <v>372</v>
      </c>
      <c r="C13" s="12">
        <v>-1785</v>
      </c>
      <c r="D13" s="322"/>
    </row>
    <row r="14" spans="1:4" ht="25.5" x14ac:dyDescent="0.2">
      <c r="A14" s="18">
        <v>8901</v>
      </c>
      <c r="B14" s="14" t="s">
        <v>109</v>
      </c>
      <c r="C14" s="12">
        <v>0</v>
      </c>
      <c r="D14" s="322"/>
    </row>
    <row r="15" spans="1:4" x14ac:dyDescent="0.2">
      <c r="A15" s="4"/>
      <c r="B15" s="4"/>
    </row>
    <row r="16" spans="1:4" x14ac:dyDescent="0.2">
      <c r="A16" s="4"/>
      <c r="B16" s="4"/>
    </row>
    <row r="17" spans="1:3" x14ac:dyDescent="0.2">
      <c r="A17" s="9" t="s">
        <v>24</v>
      </c>
      <c r="B17" s="10"/>
      <c r="C17" s="21">
        <f>SUM(C9:C16)</f>
        <v>520</v>
      </c>
    </row>
  </sheetData>
  <phoneticPr fontId="28" type="noConversion"/>
  <pageMargins left="0.7" right="0.7" top="0.78740157499999996" bottom="0.78740157499999996" header="0.3" footer="0.3"/>
  <pageSetup paperSize="9" orientation="landscape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FCB7E6-9408-4FD4-BEF1-58CE1F78E12F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titulní list</vt:lpstr>
      <vt:lpstr>příjmy 2019</vt:lpstr>
      <vt:lpstr>výdaje 2019</vt:lpstr>
      <vt:lpstr>financování</vt:lpstr>
      <vt:lpstr>'příjmy 2019'!Oblast_tisku</vt:lpstr>
      <vt:lpstr>'výdaje 2019'!Oblast_tisku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Petra Friedlová</cp:lastModifiedBy>
  <cp:revision>0</cp:revision>
  <cp:lastPrinted>2018-11-27T11:11:53Z</cp:lastPrinted>
  <dcterms:created xsi:type="dcterms:W3CDTF">1601-01-01T00:00:00Z</dcterms:created>
  <dcterms:modified xsi:type="dcterms:W3CDTF">2018-11-27T12:00:06Z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